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GEN\ARGEN - JEFAT\1.8.7 ARCHIVO GENERAL\13. VIGENCIA 2024\01. INFORMACIÓN PÚBLICA\21. INSTRUMENTOS ARCHIVÍSTICOS\21.6 Programas de Gestión Documental-PGD\DIAGNÓSTICO MGDA 2024\"/>
    </mc:Choice>
  </mc:AlternateContent>
  <bookViews>
    <workbookView xWindow="-120" yWindow="-120" windowWidth="29040" windowHeight="15840" activeTab="2"/>
  </bookViews>
  <sheets>
    <sheet name="Listas" sheetId="3" r:id="rId1"/>
    <sheet name="PARAMETROS" sheetId="4" r:id="rId2"/>
    <sheet name="MGDA" sheetId="1" r:id="rId3"/>
    <sheet name="Hoja1" sheetId="5" state="hidden" r:id="rId4"/>
  </sheets>
  <externalReferences>
    <externalReference r:id="rId5"/>
    <externalReference r:id="rId6"/>
    <externalReference r:id="rId7"/>
    <externalReference r:id="rId8"/>
  </externalReferences>
  <definedNames>
    <definedName name="_xlnm._FilterDatabase" localSheetId="2" hidden="1">MGDA!$C$10:$O$65</definedName>
    <definedName name="DEB_AM">[1]TABLAS!$A$28:$A$31</definedName>
    <definedName name="DEB_AN">[2]TABLAS!$A$28:$A$31</definedName>
    <definedName name="Niveles">Listas!$C$2:$C$271</definedName>
    <definedName name="OAP_E1">'[3]6. PAD DPENDENCIAS'!#REF!</definedName>
    <definedName name="OAP_E2">'[3]6. PAD DPENDENCIAS'!#REF!</definedName>
    <definedName name="OAP11T">'[3]6. PAD DPENDENCIAS'!$AA$5</definedName>
    <definedName name="OAP21T">'[3]6. PAD DPENDENCIAS'!$AA$36</definedName>
    <definedName name="OAP31T">'[3]6. PAD DPENDENCIAS'!#REF!</definedName>
    <definedName name="OAP32T">'[3]6. PAD DPENDENCIAS'!#REF!</definedName>
    <definedName name="OAP33T">'[3]6. PAD DPENDENCIAS'!#REF!</definedName>
    <definedName name="OAP34T">'[3]6. PAD DPENDENCIAS'!#REF!</definedName>
    <definedName name="OAP3TOTAL">'[3]6. PAD DPENDENCIAS'!#REF!</definedName>
    <definedName name="OAP41T">'[3]6. PAD DPENDENCIAS'!#REF!</definedName>
    <definedName name="OAP42T">'[3]6. PAD DPENDENCIAS'!#REF!</definedName>
    <definedName name="OAP43T">'[3]6. PAD DPENDENCIAS'!#REF!</definedName>
    <definedName name="OAP44T">'[3]6. PAD DPENDENCIAS'!#REF!</definedName>
    <definedName name="OAP4TOTAL">'[3]6. PAD DPENDENCIAS'!#REF!</definedName>
    <definedName name="OAP51T">'[3]6. PAD DPENDENCIAS'!#REF!</definedName>
    <definedName name="OAP52T">'[3]6. PAD DPENDENCIAS'!#REF!</definedName>
    <definedName name="OAP53T">'[3]6. PAD DPENDENCIAS'!#REF!</definedName>
    <definedName name="OAP54T">'[3]6. PAD DPENDENCIAS'!#REF!</definedName>
    <definedName name="OAP5TOTAL">'[3]6. PAD DPENDENCIAS'!#REF!</definedName>
    <definedName name="OAP61T">'[3]6. PAD DPENDENCIAS'!#REF!</definedName>
    <definedName name="OAP62T">'[3]6. PAD DPENDENCIAS'!#REF!</definedName>
    <definedName name="OAP63T">'[3]6. PAD DPENDENCIAS'!#REF!</definedName>
    <definedName name="OAP64T">'[3]6. PAD DPENDENCIAS'!#REF!</definedName>
    <definedName name="OAP6TOTAL">'[3]6. PAD DPENDENCIAS'!#REF!</definedName>
    <definedName name="OPO_FORT">[1]TABLAS!$A$34:$A$36</definedName>
    <definedName name="POLITICAS_DA">[1]TABLAS!$A$2:$A$17</definedName>
    <definedName name="Preg17" localSheetId="1">[4]Listas!$E$82:$F$86</definedName>
    <definedName name="Preg17">Listas!$E$82:$F$86</definedName>
    <definedName name="Preg18" localSheetId="1">[4]Listas!$E$87:$F$91</definedName>
    <definedName name="Preg18">Listas!$E$87:$F$91</definedName>
    <definedName name="Preg19" localSheetId="1">[4]Listas!$E$92:$F$96</definedName>
    <definedName name="Preg19">Listas!$E$92:$F$96</definedName>
    <definedName name="Preg23" localSheetId="1">[4]Listas!$E$112:$F$116</definedName>
    <definedName name="Preg23">Listas!$E$112:$F$116</definedName>
    <definedName name="Preg25" localSheetId="1">[4]Listas!$E$122:$F$126</definedName>
    <definedName name="Preg25">Listas!$E$122:$F$126</definedName>
    <definedName name="Preg27" localSheetId="1">[4]Listas!$E$132:$F$136</definedName>
    <definedName name="Preg27">Listas!$E$132:$F$136</definedName>
    <definedName name="Preg28" localSheetId="1">[4]Listas!$E$137:$F$141</definedName>
    <definedName name="Preg28">Listas!$E$137:$F$141</definedName>
    <definedName name="Preg31" localSheetId="1">[4]Listas!$E$152:$F$156</definedName>
    <definedName name="Preg31">Listas!$E$152:$F$156</definedName>
    <definedName name="Preg32" localSheetId="1">[4]Listas!$E$157:$F$161</definedName>
    <definedName name="Preg32">Listas!$E$157:$F$161</definedName>
    <definedName name="Preg33" localSheetId="1">[4]Listas!$E$162:$F$166</definedName>
    <definedName name="Preg33">Listas!$E$162:$F$166</definedName>
    <definedName name="Preg34" localSheetId="1">[4]Listas!$E$167:$F$171</definedName>
    <definedName name="Preg34">Listas!$E$167:$F$171</definedName>
    <definedName name="Preg35" localSheetId="1">[4]Listas!$E$172:$F$176</definedName>
    <definedName name="Preg35">Listas!$E$172:$F$176</definedName>
    <definedName name="pREG47" localSheetId="1">[4]Listas!$E$232:$F$236</definedName>
    <definedName name="pREG47">Listas!$E$232:$F$236</definedName>
    <definedName name="Pregunta1" localSheetId="1">[4]Listas!$B$2:$B$6</definedName>
    <definedName name="Pregunta1">Listas!$B$2:$B$6</definedName>
    <definedName name="Pregunta10" localSheetId="1">[4]Listas!$B$47:$B$51</definedName>
    <definedName name="Pregunta10">Listas!$B$47:$B$51</definedName>
    <definedName name="Pregunta11" localSheetId="1">[4]Listas!$B$52:$B$56</definedName>
    <definedName name="Pregunta11">Listas!$B$52:$B$56</definedName>
    <definedName name="Pregunta12" localSheetId="1">[4]Listas!$B$57:$B$61</definedName>
    <definedName name="Pregunta12">Listas!$B$57:$B$61</definedName>
    <definedName name="Pregunta13" localSheetId="1">[4]Listas!$B$62:$B$66</definedName>
    <definedName name="Pregunta13">Listas!$B$62:$B$66</definedName>
    <definedName name="Pregunta14" localSheetId="1">[4]Listas!$B$67:$B$71</definedName>
    <definedName name="Pregunta14">Listas!$B$67:$B$71</definedName>
    <definedName name="Pregunta15" localSheetId="1">[4]Listas!$B$72:$B$76</definedName>
    <definedName name="Pregunta15">Listas!$B$72:$B$76</definedName>
    <definedName name="Pregunta16" localSheetId="1">[4]Listas!$B$77:$B$81</definedName>
    <definedName name="Pregunta16">Listas!$B$77:$B$81</definedName>
    <definedName name="Pregunta17" localSheetId="1">[4]Listas!$B$82:$B$86</definedName>
    <definedName name="Pregunta17">Listas!$B$82:$B$86</definedName>
    <definedName name="Pregunta18" localSheetId="1">[4]Listas!$B$87:$B$91</definedName>
    <definedName name="Pregunta18">Listas!$B$87:$B$91</definedName>
    <definedName name="Pregunta19" localSheetId="1">[4]Listas!$B$92:$B$96</definedName>
    <definedName name="Pregunta19">Listas!$B$92:$B$96</definedName>
    <definedName name="Pregunta2" localSheetId="1">[4]Listas!$B$7:$B$11</definedName>
    <definedName name="Pregunta2">Listas!$B$7:$B$11</definedName>
    <definedName name="Pregunta20" localSheetId="1">[4]Listas!$B$97:$B$101</definedName>
    <definedName name="Pregunta20">Listas!$B$97:$B$101</definedName>
    <definedName name="Pregunta21" localSheetId="1">[4]Listas!$B$102:$B$106</definedName>
    <definedName name="Pregunta21">Listas!$B$102:$B$106</definedName>
    <definedName name="Pregunta22" localSheetId="1">[4]Listas!$B$107:$B$111</definedName>
    <definedName name="Pregunta22">Listas!$B$107:$B$111</definedName>
    <definedName name="Pregunta23" localSheetId="1">[4]Listas!$B$112:$B$116</definedName>
    <definedName name="Pregunta23">Listas!$B$112:$B$116</definedName>
    <definedName name="Pregunta24" localSheetId="1">[4]Listas!$B$117:$B$121</definedName>
    <definedName name="Pregunta24">Listas!$B$117:$B$121</definedName>
    <definedName name="Pregunta25" localSheetId="1">[4]Listas!$B$122:$B$126</definedName>
    <definedName name="Pregunta25">Listas!$B$122:$B$126</definedName>
    <definedName name="Pregunta26" localSheetId="1">[4]Listas!$B$127:$B$131</definedName>
    <definedName name="Pregunta26">Listas!$B$127:$B$131</definedName>
    <definedName name="Pregunta27" localSheetId="1">[4]Listas!$B$132:$B$136</definedName>
    <definedName name="Pregunta27">Listas!$B$132:$B$136</definedName>
    <definedName name="Pregunta28" localSheetId="1">[4]Listas!$B$137:$B$141</definedName>
    <definedName name="Pregunta28">Listas!$B$137:$B$141</definedName>
    <definedName name="Pregunta29" localSheetId="1">[4]Listas!$B$142:$B$146</definedName>
    <definedName name="Pregunta29">Listas!$B$142:$B$146</definedName>
    <definedName name="Pregunta3" localSheetId="1">[4]Listas!$B$12:$B$16</definedName>
    <definedName name="Pregunta3">Listas!$B$12:$B$16</definedName>
    <definedName name="Pregunta30" localSheetId="1">[4]Listas!$B$147:$B$151</definedName>
    <definedName name="Pregunta30">Listas!$B$147:$B$151</definedName>
    <definedName name="Pregunta31" localSheetId="1">[4]Listas!$B$152:$B$156</definedName>
    <definedName name="Pregunta31">Listas!$B$152:$B$156</definedName>
    <definedName name="Pregunta32" localSheetId="1">[4]Listas!$B$157:$B$161</definedName>
    <definedName name="Pregunta32">Listas!$B$157:$B$161</definedName>
    <definedName name="Pregunta33" localSheetId="1">[4]Listas!$B$162:$B$166</definedName>
    <definedName name="Pregunta33">Listas!$B$162:$B$166</definedName>
    <definedName name="Pregunta34" localSheetId="1">[4]Listas!$B$167:$B$171</definedName>
    <definedName name="Pregunta34">Listas!$B$167:$B$171</definedName>
    <definedName name="Pregunta35" localSheetId="1">[4]Listas!$B$172:$B$176</definedName>
    <definedName name="Pregunta35">Listas!$B$172:$B$176</definedName>
    <definedName name="Pregunta36" localSheetId="1">[4]Listas!$B$177:$B$181</definedName>
    <definedName name="Pregunta36">Listas!$B$177:$B$181</definedName>
    <definedName name="Pregunta37" localSheetId="1">[4]Listas!$B$182:$B$186</definedName>
    <definedName name="Pregunta37">Listas!$B$182:$B$186</definedName>
    <definedName name="Pregunta38" localSheetId="1">[4]Listas!$B$187:$B$191</definedName>
    <definedName name="Pregunta38">Listas!$B$187:$B$191</definedName>
    <definedName name="Pregunta39" localSheetId="1">[4]Listas!$B$192:$B$196</definedName>
    <definedName name="Pregunta39">Listas!$B$192:$B$196</definedName>
    <definedName name="Pregunta4" localSheetId="1">[4]Listas!$B$17:$B$21</definedName>
    <definedName name="Pregunta4">Listas!$B$17:$B$21</definedName>
    <definedName name="Pregunta40" localSheetId="1">[4]Listas!$B$197:$B$201</definedName>
    <definedName name="Pregunta40">Listas!$B$197:$B$201</definedName>
    <definedName name="Pregunta41" localSheetId="1">[4]Listas!$B$202:$B$206</definedName>
    <definedName name="Pregunta41">Listas!$B$202:$B$206</definedName>
    <definedName name="Pregunta42" localSheetId="1">[4]Listas!$B$207:$B$211</definedName>
    <definedName name="Pregunta42">Listas!$B$207:$B$211</definedName>
    <definedName name="Pregunta43" localSheetId="1">[4]Listas!$B$212:$B$216</definedName>
    <definedName name="Pregunta43">Listas!$B$212:$B$216</definedName>
    <definedName name="Pregunta44" localSheetId="1">[4]Listas!$B$217:$B$221</definedName>
    <definedName name="Pregunta44">Listas!$B$217:$B$221</definedName>
    <definedName name="Pregunta45" localSheetId="1">[4]Listas!$B$222:$B$226</definedName>
    <definedName name="Pregunta45">Listas!$B$222:$B$226</definedName>
    <definedName name="Pregunta46" localSheetId="1">[4]Listas!$B$227:$B$231</definedName>
    <definedName name="Pregunta46">Listas!$B$227:$B$231</definedName>
    <definedName name="Pregunta47" localSheetId="1">[4]Listas!$B$232:$B$236</definedName>
    <definedName name="Pregunta47">Listas!$B$232:$B$236</definedName>
    <definedName name="Pregunta48" localSheetId="1">[4]Listas!$B$237:$B$241</definedName>
    <definedName name="Pregunta48">Listas!$B$237:$B$241</definedName>
    <definedName name="Pregunta49" localSheetId="1">[4]Listas!$B$242:$B$246</definedName>
    <definedName name="Pregunta49">Listas!$B$242:$B$246</definedName>
    <definedName name="Pregunta5" localSheetId="1">[4]Listas!$B$22:$B$26</definedName>
    <definedName name="Pregunta5">Listas!$B$22:$B$26</definedName>
    <definedName name="Pregunta50" localSheetId="1">[4]Listas!$B$247:$B$251</definedName>
    <definedName name="Pregunta50">Listas!$B$247:$B$251</definedName>
    <definedName name="Pregunta51" localSheetId="1">[4]Listas!$B$252:$B$256</definedName>
    <definedName name="Pregunta51">Listas!$B$252:$B$256</definedName>
    <definedName name="Pregunta52" localSheetId="1">[4]Listas!$B$257:$B$261</definedName>
    <definedName name="Pregunta52">Listas!$B$257:$B$261</definedName>
    <definedName name="Pregunta53" localSheetId="1">[4]Listas!$B$262:$B$266</definedName>
    <definedName name="Pregunta53">Listas!$B$262:$B$266</definedName>
    <definedName name="Pregunta54" localSheetId="1">[4]Listas!$B$267:$B$271</definedName>
    <definedName name="Pregunta54">Listas!$B$267:$B$271</definedName>
    <definedName name="Pregunta6" localSheetId="1">[4]Listas!$B$27:$B$31</definedName>
    <definedName name="Pregunta6">Listas!$B$27:$B$31</definedName>
    <definedName name="Pregunta7" localSheetId="1">[4]Listas!$B$32:$B$36</definedName>
    <definedName name="Pregunta7">Listas!$B$32:$B$36</definedName>
    <definedName name="Pregunta8" localSheetId="1">[4]Listas!$B$37:$B$41</definedName>
    <definedName name="Pregunta8">Listas!$B$37:$B$41</definedName>
    <definedName name="Pregunta9" localSheetId="1">[4]Listas!$B$42:$B$46</definedName>
    <definedName name="Pregunta9">Listas!$B$42:$B$46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1" l="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N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N37" i="1" s="1"/>
  <c r="L38" i="1"/>
  <c r="M38" i="1" s="1"/>
  <c r="N38" i="1" s="1"/>
  <c r="L39" i="1"/>
  <c r="M39" i="1" s="1"/>
  <c r="N39" i="1" s="1"/>
  <c r="L40" i="1"/>
  <c r="M40" i="1" s="1"/>
  <c r="L41" i="1"/>
  <c r="M41" i="1" s="1"/>
  <c r="N41" i="1" s="1"/>
  <c r="L42" i="1"/>
  <c r="M42" i="1" s="1"/>
  <c r="N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N65" i="1" s="1"/>
  <c r="L12" i="1"/>
  <c r="M12" i="1" s="1"/>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 i="3"/>
  <c r="J13" i="5"/>
  <c r="K13" i="5" s="1"/>
  <c r="O13" i="5"/>
  <c r="Q13" i="5"/>
  <c r="J12" i="5"/>
  <c r="J14" i="5"/>
  <c r="J15" i="5"/>
  <c r="J16" i="5"/>
  <c r="J17" i="5"/>
  <c r="J18" i="5"/>
  <c r="J19" i="5"/>
  <c r="J20" i="5"/>
  <c r="J21" i="5"/>
  <c r="J22" i="5"/>
  <c r="J23" i="5"/>
  <c r="J24" i="5"/>
  <c r="J25" i="5"/>
  <c r="J26" i="5"/>
  <c r="J27" i="5"/>
  <c r="J28" i="5"/>
  <c r="J29" i="5"/>
  <c r="J30" i="5"/>
  <c r="J31" i="5"/>
  <c r="J32" i="5"/>
  <c r="J33" i="5"/>
  <c r="J34" i="5"/>
  <c r="J35" i="5"/>
  <c r="J36" i="5"/>
  <c r="J37" i="5"/>
  <c r="J38" i="5"/>
  <c r="J39" i="5"/>
  <c r="K39" i="5" s="1"/>
  <c r="L39" i="5" s="1"/>
  <c r="J40" i="5"/>
  <c r="J41" i="5"/>
  <c r="K41" i="5" s="1"/>
  <c r="L41" i="5" s="1"/>
  <c r="J42" i="5"/>
  <c r="J43" i="5"/>
  <c r="K43" i="5" s="1"/>
  <c r="J44" i="5"/>
  <c r="J45" i="5"/>
  <c r="K45" i="5" s="1"/>
  <c r="J46" i="5"/>
  <c r="J47" i="5"/>
  <c r="K47" i="5" s="1"/>
  <c r="J48" i="5"/>
  <c r="K48" i="5" s="1"/>
  <c r="J49" i="5"/>
  <c r="J50" i="5"/>
  <c r="J51" i="5"/>
  <c r="K51" i="5" s="1"/>
  <c r="J52" i="5"/>
  <c r="K52" i="5" s="1"/>
  <c r="J53" i="5"/>
  <c r="K53" i="5" s="1"/>
  <c r="J54" i="5"/>
  <c r="J55" i="5"/>
  <c r="K55" i="5" s="1"/>
  <c r="J56" i="5"/>
  <c r="K56" i="5" s="1"/>
  <c r="J57" i="5"/>
  <c r="J58" i="5"/>
  <c r="K58" i="5" s="1"/>
  <c r="J59" i="5"/>
  <c r="K59" i="5" s="1"/>
  <c r="J60" i="5"/>
  <c r="K60" i="5" s="1"/>
  <c r="J61" i="5"/>
  <c r="K61" i="5" s="1"/>
  <c r="J62" i="5"/>
  <c r="J63" i="5"/>
  <c r="J64" i="5"/>
  <c r="K64" i="5" s="1"/>
  <c r="L64" i="5" s="1"/>
  <c r="K63" i="5"/>
  <c r="K62" i="5"/>
  <c r="K57" i="5"/>
  <c r="K54" i="5"/>
  <c r="K50" i="5"/>
  <c r="K49" i="5"/>
  <c r="K46" i="5"/>
  <c r="K44" i="5"/>
  <c r="K42" i="5"/>
  <c r="K40" i="5"/>
  <c r="L40" i="5" s="1"/>
  <c r="K38" i="5"/>
  <c r="L38" i="5" s="1"/>
  <c r="K37" i="5"/>
  <c r="L37" i="5" s="1"/>
  <c r="K36" i="5"/>
  <c r="L36" i="5" s="1"/>
  <c r="K35" i="5"/>
  <c r="L35" i="5" s="1"/>
  <c r="K34" i="5"/>
  <c r="K33" i="5"/>
  <c r="K32" i="5"/>
  <c r="K31" i="5"/>
  <c r="K30" i="5"/>
  <c r="K29" i="5"/>
  <c r="K28" i="5"/>
  <c r="K27" i="5"/>
  <c r="L27" i="5" s="1"/>
  <c r="K26" i="5"/>
  <c r="K25" i="5"/>
  <c r="K24" i="5"/>
  <c r="L24" i="5" s="1"/>
  <c r="K23" i="5"/>
  <c r="L23" i="5" s="1"/>
  <c r="K22" i="5"/>
  <c r="K21" i="5"/>
  <c r="K20" i="5"/>
  <c r="K19" i="5"/>
  <c r="K18" i="5"/>
  <c r="K17" i="5"/>
  <c r="K16" i="5"/>
  <c r="K15" i="5"/>
  <c r="K14" i="5"/>
  <c r="K12" i="5"/>
  <c r="J11" i="5"/>
  <c r="K11" i="5" s="1"/>
  <c r="N40" i="1" l="1"/>
  <c r="N36" i="1"/>
  <c r="N28" i="1"/>
  <c r="N24" i="1"/>
  <c r="L25" i="5"/>
  <c r="L52" i="5"/>
  <c r="L45" i="5"/>
  <c r="L20" i="5"/>
  <c r="L33" i="5"/>
  <c r="L18" i="5"/>
  <c r="E11" i="5"/>
  <c r="L42" i="5"/>
  <c r="L60" i="5"/>
  <c r="L11" i="5"/>
  <c r="L28" i="5"/>
  <c r="L54" i="5"/>
  <c r="L57" i="5"/>
  <c r="N19" i="1"/>
  <c r="N12" i="1"/>
  <c r="N53" i="1"/>
  <c r="N26" i="1"/>
  <c r="N58" i="1"/>
  <c r="N21" i="1"/>
  <c r="N29" i="1"/>
  <c r="N34" i="1"/>
  <c r="N46" i="1"/>
  <c r="N55" i="1"/>
  <c r="N61" i="1"/>
  <c r="N43" i="1"/>
  <c r="G12" i="1"/>
  <c r="H5" i="5" l="1"/>
  <c r="J5" i="5" s="1"/>
  <c r="L5" i="5" s="1"/>
  <c r="J6" i="1"/>
  <c r="L6" i="1" s="1"/>
  <c r="N6" i="1" s="1"/>
</calcChain>
</file>

<file path=xl/sharedStrings.xml><?xml version="1.0" encoding="utf-8"?>
<sst xmlns="http://schemas.openxmlformats.org/spreadsheetml/2006/main" count="946" uniqueCount="406">
  <si>
    <t>PRODUCTO</t>
  </si>
  <si>
    <t>DESCRIPCIÓN DEL NIVEL</t>
  </si>
  <si>
    <t>NIVELES</t>
  </si>
  <si>
    <t>Diagnóstico de archivos</t>
  </si>
  <si>
    <t>La entidad carece de diagnóstico integral de archivos.</t>
  </si>
  <si>
    <t>INICIAL</t>
  </si>
  <si>
    <t>La entidad se encuentra elaborando el diagnóstico integral de archivos teniendo en cuenta los lineamientos establecidos por el Archivo General de la Nación.</t>
  </si>
  <si>
    <t>BÁSICO</t>
  </si>
  <si>
    <t>La entidad cuenta con el documento diagnóstico integral de archivos el cual incluye los aspectos archivísticos, de administración, conservación, infraestructura y tecnología.</t>
  </si>
  <si>
    <t>INTERMEDIO</t>
  </si>
  <si>
    <t>La entidad realiza seguimiento y control al diagnóstico de archivos de acuerdo con las herramientas de medición y evaluación previstas que garanticen la elaboración de los instrumentos archivísticos.</t>
  </si>
  <si>
    <t>AVANZADO 1</t>
  </si>
  <si>
    <t>La entidad realiza procesos de mejora continua al diagnóstico de archivos que generen mecanismos de actualización acorde con los cambios administrativos, normativos y tecnológicos.</t>
  </si>
  <si>
    <t>AVANZADO 2</t>
  </si>
  <si>
    <t>Política de Gestión Documental</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</si>
  <si>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</si>
  <si>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</si>
  <si>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</si>
  <si>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</si>
  <si>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</si>
  <si>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Programa de Gestión Documental - PGD.</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</si>
  <si>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</si>
  <si>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</si>
  <si>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</si>
  <si>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</si>
  <si>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realiza mejora continua al Programa de Gestión Documental, cuyo propósito es mantener los procesos y actividades de la gestión documental en continua innovación, desarrollo y actualización.</t>
  </si>
  <si>
    <t>Plan Institucional de Archivos - PINAR</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</si>
  <si>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</si>
  <si>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</si>
  <si>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</si>
  <si>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</si>
  <si>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realiza procesos de mejora continua al Plan Institucional de Archivos - PINAR, para generar recomendaciones sobre su desarrollo y actualización.</t>
  </si>
  <si>
    <t>Sistema Integrado de Conservación - SIC</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</si>
  <si>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</si>
  <si>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</si>
  <si>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</si>
  <si>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</si>
  <si>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</si>
  <si>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Plan de análisis de procesos y procedimientos de la producción documental</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</si>
  <si>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</si>
  <si>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</si>
  <si>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</si>
  <si>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</si>
  <si>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</si>
  <si>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Matriz de Riesgos en Gestión Documental</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</si>
  <si>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</si>
  <si>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</si>
  <si>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</si>
  <si>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</si>
  <si>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realiza procesos de mejora continua a la matriz de riesgos en gestión documental, con el fin de garantizar su eficacia y efectividad.</t>
  </si>
  <si>
    <t>Articulación de la Gestión Documental con el Plan Estratégico Institucional</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</si>
  <si>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</si>
  <si>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</si>
  <si>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</si>
  <si>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</si>
  <si>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</si>
  <si>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Articulación de la Gestión Documental con Políticas del Modelo Integrado de Planeación y Gestión - MIPG</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</si>
  <si>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</si>
  <si>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</si>
  <si>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</si>
  <si>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</si>
  <si>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</si>
  <si>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Indicadores de Gestión</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</si>
  <si>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</si>
  <si>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</si>
  <si>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</si>
  <si>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</si>
  <si>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</si>
  <si>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Informes de Gestión</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</si>
  <si>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</si>
  <si>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</si>
  <si>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</si>
  <si>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</si>
  <si>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</si>
  <si>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Programa de Auditoría y Control</t>
  </si>
  <si>
    <t>La entidad carece de programas de auditoría y control.</t>
  </si>
  <si>
    <t>La entidad se encuentra elaborando el programa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</si>
  <si>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</si>
  <si>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</si>
  <si>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</si>
  <si>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</si>
  <si>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</si>
  <si>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</si>
  <si>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</si>
  <si>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</si>
  <si>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</si>
  <si>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Infraestructura Locativa</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</si>
  <si>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</si>
  <si>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</si>
  <si>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</si>
  <si>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</si>
  <si>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</si>
  <si>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Gestión Humana</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</si>
  <si>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</si>
  <si>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</si>
  <si>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</si>
  <si>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</si>
  <si>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La entidad realiza acciones de mejoramiento continuo para promover el liderazgo, trabajo en equipo y autonomía que permitan el fortalecimiento de sus capacidades competitivas.</t>
  </si>
  <si>
    <t>Capacitación en Gestión Documental</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</si>
  <si>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</si>
  <si>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</si>
  <si>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implementa el plan de capacitación con los temas propuestos por el área de gestión documental o quien haga sus veces, que facilitan el cumplimiento de la función archivística.</t>
  </si>
  <si>
    <t>La entidad realiza seguimiento y control al PIC, para garantizar el cumplimiento y difusión de los contenidos de la función archivística.</t>
  </si>
  <si>
    <r>
      <t xml:space="preserve">La entidad realiza procesos de </t>
    </r>
    <r>
      <rPr>
        <sz val="10"/>
        <color rgb="FF000000"/>
        <rFont val="Arial"/>
        <family val="2"/>
      </rPr>
      <t xml:space="preserve">mejora continua </t>
    </r>
    <r>
      <rPr>
        <sz val="10"/>
        <color theme="1"/>
        <rFont val="Arial"/>
        <family val="2"/>
      </rPr>
      <t>al PIC, para proponer</t>
    </r>
    <r>
      <rPr>
        <sz val="10"/>
        <color rgb="FF000000"/>
        <rFont val="Arial"/>
        <family val="2"/>
      </rPr>
      <t xml:space="preserve"> y </t>
    </r>
    <r>
      <rPr>
        <sz val="10"/>
        <color theme="1"/>
        <rFont val="Arial"/>
        <family val="2"/>
      </rPr>
      <t>generar procesos de innovación</t>
    </r>
    <r>
      <rPr>
        <sz val="10"/>
        <color rgb="FF000000"/>
        <rFont val="Arial"/>
        <family val="2"/>
      </rPr>
      <t xml:space="preserve"> la alta dirección ve el proceso de gestión documental </t>
    </r>
    <r>
      <rPr>
        <sz val="10"/>
        <color theme="1"/>
        <rFont val="Arial"/>
        <family val="2"/>
      </rPr>
      <t>a los contenidos del plan</t>
    </r>
    <r>
      <rPr>
        <sz val="10"/>
        <color rgb="FF000000"/>
        <rFont val="Arial"/>
        <family val="2"/>
      </rPr>
      <t>.</t>
    </r>
  </si>
  <si>
    <t>Aseguramiento de las Condiciones de Trabajo</t>
  </si>
  <si>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</si>
  <si>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</si>
  <si>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</si>
  <si>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</si>
  <si>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</si>
  <si>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Diseño y Creación de Documentos</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</si>
  <si>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</si>
  <si>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</si>
  <si>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</si>
  <si>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</si>
  <si>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</si>
  <si>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Documentos Especiales</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</si>
  <si>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</si>
  <si>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</si>
  <si>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</si>
  <si>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</si>
  <si>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</si>
  <si>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 xml:space="preserve">Cuadro de Clasificación Documental </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</si>
  <si>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</si>
  <si>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</si>
  <si>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</si>
  <si>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</si>
  <si>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</si>
  <si>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Tablas de Retención Documental</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</si>
  <si>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</si>
  <si>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</si>
  <si>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</si>
  <si>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</si>
  <si>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</si>
  <si>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Tablas de Valoración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</si>
  <si>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</si>
  <si>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</si>
  <si>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</si>
  <si>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</si>
  <si>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</si>
  <si>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Medios y Técnicas de Producción</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</si>
  <si>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</si>
  <si>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</si>
  <si>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</si>
  <si>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</si>
  <si>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</si>
  <si>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Reprografía</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</si>
  <si>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</si>
  <si>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</si>
  <si>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t>La entidad implementa el programa de reprografía el cual contiene las condiciones tecnológicas y técnicas mínimas de reproducción</t>
    </r>
    <r>
      <rPr>
        <sz val="10"/>
        <color theme="1"/>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</si>
  <si>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</si>
  <si>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 xml:space="preserve">La entidad ha ejecutado proyectos de reproducción de documentos orientados a garantizar la seguridad de la información manteniendo los valores probatorios de los documentos originales en físico. </t>
  </si>
  <si>
    <t>Registro y Distribución de Documentos (trámite)</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</si>
  <si>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</si>
  <si>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</si>
  <si>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</si>
  <si>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</si>
  <si>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</si>
  <si>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</si>
  <si>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</si>
  <si>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t xml:space="preserve">La entidad </t>
    </r>
    <r>
      <rPr>
        <sz val="10"/>
        <color rgb="FF000000"/>
        <rFont val="Arial"/>
        <family val="2"/>
      </rPr>
      <t>está desarrollando el procedimiento de descripción documental que incluye la estandarización de</t>
    </r>
    <r>
      <rPr>
        <sz val="10"/>
        <color theme="1"/>
        <rFont val="Arial"/>
        <family val="2"/>
      </rPr>
      <t xml:space="preserve"> formatos para iniciar </t>
    </r>
    <r>
      <rPr>
        <sz val="10"/>
        <color rgb="FF000000"/>
        <rFont val="Arial"/>
        <family val="2"/>
      </rPr>
      <t>sistemas</t>
    </r>
    <r>
      <rPr>
        <sz val="10"/>
        <color theme="1"/>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</si>
  <si>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</si>
  <si>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</si>
  <si>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</si>
  <si>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Plan de Transferencias Documentales</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</si>
  <si>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</si>
  <si>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</si>
  <si>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</si>
  <si>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</si>
  <si>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</si>
  <si>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Eliminación de Documentos</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</si>
  <si>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</si>
  <si>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</si>
  <si>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</si>
  <si>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</si>
  <si>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</si>
  <si>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Plan de Conservación Documental</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</si>
  <si>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</si>
  <si>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</si>
  <si>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</si>
  <si>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</si>
  <si>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</si>
  <si>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Plan de preservación Digital</t>
  </si>
  <si>
    <t>La Entidad carece del Plan de preservación digital a largo plazo.</t>
  </si>
  <si>
    <r>
      <t>La Entidad se encuentra estructurando y documentando actividades para la construcción del Plan de preservación digital a largo plazo siguiendo la normativa de AGN y lo establecido en la Política de Gestión Documental</t>
    </r>
    <r>
      <rPr>
        <sz val="11"/>
        <color theme="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</si>
  <si>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</si>
  <si>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</si>
  <si>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</si>
  <si>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Valores Primarios y Secundarios</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</si>
  <si>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</si>
  <si>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</si>
  <si>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</si>
  <si>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</si>
  <si>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</si>
  <si>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t xml:space="preserve">Gestión de documentos electrónicos en los </t>
    </r>
    <r>
      <rPr>
        <sz val="10"/>
        <color theme="1"/>
        <rFont val="Arial"/>
        <family val="2"/>
      </rPr>
      <t>procesos, procedimientos, trámites o servicios internos</t>
    </r>
  </si>
  <si>
    <t>La Entidad no ha automatizado procesos o no ha integrado la administración de documentos electrónicos a procesos, procedimientos, trámites o servicios.</t>
  </si>
  <si>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</si>
  <si>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</si>
  <si>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r>
      <t xml:space="preserve">Los </t>
    </r>
    <r>
      <rPr>
        <sz val="10"/>
        <color theme="1"/>
        <rFont val="Arial"/>
        <family val="2"/>
      </rPr>
      <t>procesos, procedimientos, trámites o servicios</t>
    </r>
    <r>
      <rPr>
        <sz val="10"/>
        <color rgb="FF000000"/>
        <rFont val="Arial"/>
        <family val="2"/>
      </rPr>
      <t xml:space="preserve"> automatizados se encuentran articulados con el SGDEA de la Entidad</t>
    </r>
  </si>
  <si>
    <r>
      <t xml:space="preserve">La Entidad evalúa periódicamente la articulación de los </t>
    </r>
    <r>
      <rPr>
        <sz val="10"/>
        <color theme="1"/>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</si>
  <si>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Gestión de documentos electrónicos en los canales virtuales de atención externos</t>
  </si>
  <si>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</si>
  <si>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</si>
  <si>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</si>
  <si>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 xml:space="preserve">Los canales virtuales (ventanilla única, portales transversales y sede electrónica) se encuentran articulados con el SGDEA de la entidad. </t>
  </si>
  <si>
    <t>La Entidad evalúa periódicamente la articulación de los canales virtuales con el SGDEA.</t>
  </si>
  <si>
    <t>Sistemas de información corporativos</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</si>
  <si>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</si>
  <si>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</si>
  <si>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</si>
  <si>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</si>
  <si>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</si>
  <si>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Modelo de Requisitos para la gestión de documentos electrónicos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</si>
  <si>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</si>
  <si>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</si>
  <si>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</si>
  <si>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</si>
  <si>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</si>
  <si>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Sistema de Gestión de Documentos Electrónicos de Archivo</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</si>
  <si>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</si>
  <si>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</si>
  <si>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</si>
  <si>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</si>
  <si>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</si>
  <si>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Digitalización</t>
  </si>
  <si>
    <t>La entidad no cuenta con procedimientos documentados para el desarrollo de actividades de digitalización.</t>
  </si>
  <si>
    <t>La Entidad cuenta con procedimientos básicos como alistamiento, escaneo y control de calidad, documentados para el desarrollo de actividades de digitalización.</t>
  </si>
  <si>
    <t>La Entidad cuenta con procedimientos básicos como alistamiento, escaneo y control de calidad, documentados según estándares técnicos, para el desarrollo de actividades de digitalización.</t>
  </si>
  <si>
    <t>La Entidad cuenta con procedimientos técnicos definidos para cada tipo de digitalización existente.</t>
  </si>
  <si>
    <t xml:space="preserve">La entidad adelanta mejora continua en los procedimientos técnicos establecidos, garantizando su actualización permanente. </t>
  </si>
  <si>
    <t>Esquema de Metadatos</t>
  </si>
  <si>
    <t>La Entidad no ha identificado metadatos dentro de los documentos electrónicos</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</si>
  <si>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</si>
  <si>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</si>
  <si>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</si>
  <si>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</si>
  <si>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Sistema de Preservación Digital</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</si>
  <si>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</si>
  <si>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</si>
  <si>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</si>
  <si>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</si>
  <si>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</si>
  <si>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Almacenamiento en la nube</t>
  </si>
  <si>
    <t>La entidad no hace uso de servicios de almacenamiento en la nube para el almacenamiento de documentos</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</si>
  <si>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</si>
  <si>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</si>
  <si>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</si>
  <si>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</si>
  <si>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Repositorios digitales</t>
  </si>
  <si>
    <t>La entidad no cuenta con un repositorio digital oficial o medios de almacenamiento definidos</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</si>
  <si>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</si>
  <si>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</si>
  <si>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</si>
  <si>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</si>
  <si>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Articulación con Políticas de Seguridad de Información</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</si>
  <si>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</si>
  <si>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</si>
  <si>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</si>
  <si>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</si>
  <si>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</si>
  <si>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Copia de seguridad archivo digital</t>
  </si>
  <si>
    <t>La Entidad no realiza copias de su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</si>
  <si>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</si>
  <si>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</si>
  <si>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</si>
  <si>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</si>
  <si>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Político - legal</t>
  </si>
  <si>
    <t>La Entidad carece de normatividad y acuerdos asociados a los servicios de intercambio de documentos electrónicos</t>
  </si>
  <si>
    <t xml:space="preserve">La Entidad está en desarrollo de acuerdos para el intercambio de documentos electrónicos y la asociación de normatividad vigente </t>
  </si>
  <si>
    <t>La entidad cuenta con todos los acuerdos para el intercambio de documentos electrónicos con otras entidades y existe normatividad para todos los servicios de intercambio</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</si>
  <si>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</si>
  <si>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</si>
  <si>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Semántico</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</si>
  <si>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</si>
  <si>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</si>
  <si>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</si>
  <si>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realiza seguimiento y control de sus lenguajes de intercambio para la construcción de expedientes electrónicos</t>
  </si>
  <si>
    <t>La Entidad actualiza la aplicación de los lenguajes comunes de intercambio de acuerdo con las necesidades propias de la Entidad y a los requerimientos de los documentos electrónicos a través del tiempo con el fin de garantizar su vigencia.</t>
  </si>
  <si>
    <t>Técnico</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</si>
  <si>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</si>
  <si>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</si>
  <si>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</si>
  <si>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</si>
  <si>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t>La Entidad realiza procesos de mejora continua a través de la actualización de la infraestructura tecnológica en concordancia con los requisitos de los servicios de intercambio de información</t>
  </si>
  <si>
    <t>Programa de Gestión del Conocimiento</t>
  </si>
  <si>
    <r>
      <t>La entidad carece</t>
    </r>
    <r>
      <rPr>
        <sz val="10"/>
        <color theme="1"/>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</si>
  <si>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</si>
  <si>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</si>
  <si>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</si>
  <si>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</si>
  <si>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Memoria Institucional</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</si>
  <si>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</si>
  <si>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</si>
  <si>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</si>
  <si>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</si>
  <si>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</si>
  <si>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Archivos Históricos</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</si>
  <si>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</si>
  <si>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</si>
  <si>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</si>
  <si>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</si>
  <si>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</si>
  <si>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Redes culturales</t>
  </si>
  <si>
    <t>La entidad carece de participación en redes culturales.</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</si>
  <si>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</si>
  <si>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</si>
  <si>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</si>
  <si>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</si>
  <si>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Rendición de cuentas</t>
  </si>
  <si>
    <t>La entidad carece de mecanismos de rendición de cuentas.</t>
  </si>
  <si>
    <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</si>
  <si>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</si>
  <si>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</si>
  <si>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</si>
  <si>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Mecanismos de Difusión</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</si>
  <si>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</si>
  <si>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</si>
  <si>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</si>
  <si>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</si>
  <si>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</si>
  <si>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Acceso y Consulta de la Información</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</si>
  <si>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</si>
  <si>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</si>
  <si>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</si>
  <si>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</si>
  <si>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</si>
  <si>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Plan Institucional de Gestión Ambiental</t>
  </si>
  <si>
    <t>La entidad carece de Plan Institucional de Gestión Ambiental.</t>
  </si>
  <si>
    <t>La entidad está desarrollando estrategias para incorporar lineamientos de la gestión ambiental en articulación con la gestión documental y en la administración de archivos que generan una cultura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</si>
  <si>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</si>
  <si>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</si>
  <si>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</si>
  <si>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NIVELES DE MADUREZ MGDA</t>
  </si>
  <si>
    <t>SIGNIFICADO</t>
  </si>
  <si>
    <t>DEFINICIÓN</t>
  </si>
  <si>
    <t>PONDERACIÓN ASIGNADA</t>
  </si>
  <si>
    <t>Inicial</t>
  </si>
  <si>
    <t>Entidad carece del producto</t>
  </si>
  <si>
    <t>Básico</t>
  </si>
  <si>
    <t>La entidad está desarrollando el producto teniendo cuenta las necesidades  de orden administrativo, legal, funcional y tecnológico</t>
  </si>
  <si>
    <t>&lt;= 65</t>
  </si>
  <si>
    <t>Intermedio</t>
  </si>
  <si>
    <t>La entidad implementa el producto teniendo cuenta las necesidades de orden  administrativo, legal, funcional y tecnológico</t>
  </si>
  <si>
    <t>&gt;=66 y &lt;=79</t>
  </si>
  <si>
    <t>Avanzado 1</t>
  </si>
  <si>
    <t>La evidencia observada cumple a cabalidad con el ítem, evaluado, es decir que el desarrollo de las actividades programadas se ejecuta conforme a lo planeado, con la debida oportunidad, efectividad y cuenta con las evidencias documentales que lo soportan</t>
  </si>
  <si>
    <t>&gt;=80 y &lt;=94</t>
  </si>
  <si>
    <t>Avanzado 2</t>
  </si>
  <si>
    <t>La entidad realiza procesos de mejora continua a los productos teniendo en 
cuenta las necesidades e orden administrativo, legal, funcional y tecnológico</t>
  </si>
  <si>
    <t>&gt;=95 y &lt;=100</t>
  </si>
  <si>
    <t>La entidad está desarrollando el producto teniendo cuenta las necesidades 
de orden administrativo, legal, funcional y tecnológico</t>
  </si>
  <si>
    <t/>
  </si>
  <si>
    <t>AUTODIAGNÓSTICO POLÍTICA DE GESTIÓN DOCUMENTAL</t>
  </si>
  <si>
    <t>ENTIDAD</t>
  </si>
  <si>
    <t>CALIFICACIÓN TOTAL</t>
  </si>
  <si>
    <t>NIVEL DE MADUREZ</t>
  </si>
  <si>
    <t>JUSTIFICACIÓN</t>
  </si>
  <si>
    <t>COMPONENTES</t>
  </si>
  <si>
    <t>CALIFICACIÓN</t>
  </si>
  <si>
    <t>Peso</t>
  </si>
  <si>
    <t>CATEGORÍAS</t>
  </si>
  <si>
    <t>SUBCOMPONENTE</t>
  </si>
  <si>
    <t>ACTIVIDADES DE GESTIÓN</t>
  </si>
  <si>
    <t>NIVEL</t>
  </si>
  <si>
    <t>PUNTAJE</t>
  </si>
  <si>
    <t>CALIFICACIÓN PROMEDIO</t>
  </si>
  <si>
    <t>OBSERVACIONES</t>
  </si>
  <si>
    <t xml:space="preserve">Gestión Documental </t>
  </si>
  <si>
    <t>ESTRATÉGICO</t>
  </si>
  <si>
    <t>La Entidad cuenta con una Política de Gestión Documental</t>
  </si>
  <si>
    <t>Planeación de la funcion archivística</t>
  </si>
  <si>
    <t>Elaboración y utilización del Diagnóstico Integral de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</si>
  <si>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</si>
  <si>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Planeación estratégica</t>
  </si>
  <si>
    <t>Control, evaluación y seguimiento</t>
  </si>
  <si>
    <t>ADMINISTRACIÓN DE ARCHIVOS</t>
  </si>
  <si>
    <t>Administración</t>
  </si>
  <si>
    <t>Planeación de la Administración de archivos</t>
  </si>
  <si>
    <t>Recursos físicos</t>
  </si>
  <si>
    <t>Talento humano</t>
  </si>
  <si>
    <t>Gestión en seguridad y salud ocupacional</t>
  </si>
  <si>
    <t>PROCESOS DE LA GESTION DOCUMENTAL</t>
  </si>
  <si>
    <t>Planeación (Técnica)</t>
  </si>
  <si>
    <t>Producción</t>
  </si>
  <si>
    <t>Gestión y trámite</t>
  </si>
  <si>
    <t>Organización</t>
  </si>
  <si>
    <t>Descripción Documental</t>
  </si>
  <si>
    <t>Transferencias</t>
  </si>
  <si>
    <t>Disposición de documentos</t>
  </si>
  <si>
    <t>Preservación a largo plazo</t>
  </si>
  <si>
    <t>Plan de Preservación Digital</t>
  </si>
  <si>
    <t>Valoración</t>
  </si>
  <si>
    <t>TECNOLÓGICO</t>
  </si>
  <si>
    <t>Articulación de la gestión de documentos electrónicos</t>
  </si>
  <si>
    <t>Gestión de documentos electrónicos en los procesos, procedimientos, trámites o servicios internos</t>
  </si>
  <si>
    <t>Elaboración, aprobación , implementación y publicación del Programa de Gestión Documental - PGD,</t>
  </si>
  <si>
    <t>Tecnologías para la gestión de documentos electrónicos</t>
  </si>
  <si>
    <t>Seguridad y privacidad</t>
  </si>
  <si>
    <t>Interoperabilidad</t>
  </si>
  <si>
    <t>CULTURAL</t>
  </si>
  <si>
    <t>Gestión del conocimiento</t>
  </si>
  <si>
    <t xml:space="preserve"> Redes culturales</t>
  </si>
  <si>
    <t>Protección del ambiente</t>
  </si>
  <si>
    <t>La Entidad se encuentra estructurando y documentando actividades para la construcción del Plan de preservación digital a largo plazo siguiendo la normativa de AGN y lo establecido en la Política de Gestión Documental.</t>
  </si>
  <si>
    <t>Los procesos, procedimientos, trámites o servicios automatizados se encuentran articulados con el SGDEA de la Entidad</t>
  </si>
  <si>
    <t>La Entidad evalúa periódicamente la articulación de los procesos, procedimientos, trámites o servicios con el SGDEA. Cada vez que se genera un nuevo procedimiento y/o tramite electrónico, este se integra con el SGDEA.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</si>
</sst>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dd\-mmmm"/>
    <numFmt numFmtId="166" formatCode="_(* #,##0_);_(* \(#,##0\);_(* &quot;-&quot;_);_(@_)"/>
    <numFmt numFmtId="167" formatCode="_(* #,##0.0_);_(* \(#,##0.0\);_(* &quot;-&quot;_);_(@_)"/>
  </numFmts>
  <fonts count="30" x14ac:knownFonts="1">
    <font>
      <sz val="11"/>
      <color theme="1"/>
      <name val="Calibri"/>
      <family val="2"/>
      <scheme val="minor"/>
    </font>
    <font>
      <sz val="11"/>
      <color rgb="FF002060"/>
      <name val="Arial"/>
      <family val="2"/>
    </font>
    <font>
      <b/>
      <sz val="18"/>
      <color rgb="FF002060"/>
      <name val="Arial"/>
      <family val="2"/>
    </font>
    <font>
      <b/>
      <sz val="12"/>
      <color rgb="FF002060"/>
      <name val="Arial"/>
      <family val="2"/>
    </font>
    <font>
      <sz val="20"/>
      <color rgb="FF002060"/>
      <name val="Arial"/>
      <family val="2"/>
    </font>
    <font>
      <sz val="22"/>
      <color rgb="FF002060"/>
      <name val="Arial"/>
      <family val="2"/>
    </font>
    <font>
      <b/>
      <sz val="11"/>
      <color rgb="FF002060"/>
      <name val="Arial"/>
      <family val="2"/>
    </font>
    <font>
      <sz val="12"/>
      <color rgb="FF002060"/>
      <name val="Calibri"/>
      <family val="2"/>
      <scheme val="minor"/>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scheme val="minor"/>
    </font>
    <font>
      <sz val="10"/>
      <name val="Arial"/>
      <family val="2"/>
    </font>
    <font>
      <b/>
      <sz val="11"/>
      <color rgb="FFFFFFFF"/>
      <name val="Arial"/>
      <family val="2"/>
    </font>
    <font>
      <sz val="10"/>
      <color theme="1"/>
      <name val="Arial"/>
      <family val="2"/>
    </font>
    <font>
      <sz val="10"/>
      <color rgb="FF000000"/>
      <name val="Arial"/>
      <family val="2"/>
    </font>
    <font>
      <sz val="10"/>
      <color rgb="FFFFFFFF"/>
      <name val="Arial"/>
      <family val="2"/>
    </font>
    <font>
      <sz val="11"/>
      <color theme="1"/>
      <name val="Arial"/>
      <family val="2"/>
    </font>
    <font>
      <sz val="11"/>
      <color rgb="FF000000"/>
      <name val="Arial"/>
      <family val="2"/>
    </font>
    <font>
      <sz val="10"/>
      <color rgb="FFFF0000"/>
      <name val="Arial"/>
      <family val="2"/>
    </font>
    <font>
      <sz val="10"/>
      <color rgb="FF000000"/>
      <name val="Calibri"/>
      <family val="2"/>
    </font>
    <font>
      <sz val="9.5"/>
      <color rgb="FF000000"/>
      <name val="Calibri"/>
      <family val="2"/>
      <scheme val="minor"/>
    </font>
    <font>
      <b/>
      <sz val="10"/>
      <name val="Arial"/>
      <family val="2"/>
    </font>
    <font>
      <b/>
      <sz val="11"/>
      <color theme="0"/>
      <name val="Arial"/>
      <family val="2"/>
    </font>
    <font>
      <sz val="9"/>
      <name val="Arial"/>
      <family val="2"/>
    </font>
    <font>
      <b/>
      <sz val="11"/>
      <name val="Arial"/>
      <family val="2"/>
    </font>
    <font>
      <sz val="9"/>
      <color theme="0"/>
      <name val="Arial"/>
      <family val="2"/>
    </font>
    <font>
      <sz val="11"/>
      <name val="Calibri"/>
      <family val="2"/>
      <scheme val="minor"/>
    </font>
  </fonts>
  <fills count="15">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
      <patternFill patternType="solid">
        <fgColor rgb="FF3399FF"/>
        <bgColor indexed="64"/>
      </patternFill>
    </fill>
    <fill>
      <patternFill patternType="solid">
        <fgColor rgb="FF92D050"/>
        <bgColor indexed="64"/>
      </patternFill>
    </fill>
    <fill>
      <patternFill patternType="solid">
        <fgColor rgb="FFC00000"/>
        <bgColor indexed="64"/>
      </patternFill>
    </fill>
    <fill>
      <patternFill patternType="solid">
        <fgColor rgb="FF4472C4"/>
        <bgColor indexed="64"/>
      </patternFill>
    </fill>
    <fill>
      <patternFill patternType="solid">
        <fgColor rgb="FFED7D31"/>
        <bgColor indexed="64"/>
      </patternFill>
    </fill>
    <fill>
      <patternFill patternType="solid">
        <fgColor rgb="FFFFD966"/>
        <bgColor indexed="64"/>
      </patternFill>
    </fill>
    <fill>
      <patternFill patternType="solid">
        <fgColor rgb="FF70AD47"/>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002060"/>
        <bgColor indexed="64"/>
      </patternFill>
    </fill>
    <fill>
      <patternFill patternType="solid">
        <fgColor theme="0"/>
        <bgColor indexed="64"/>
      </patternFill>
    </fill>
  </fills>
  <borders count="94">
    <border>
      <left/>
      <right/>
      <top/>
      <bottom/>
      <diagonal/>
    </border>
    <border>
      <left style="medium">
        <color theme="3"/>
      </left>
      <right/>
      <top/>
      <bottom/>
      <diagonal/>
    </border>
    <border>
      <left/>
      <right style="medium">
        <color theme="3"/>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style="medium">
        <color theme="3"/>
      </left>
      <right/>
      <top style="medium">
        <color theme="3"/>
      </top>
      <bottom/>
      <diagonal/>
    </border>
    <border>
      <left/>
      <right/>
      <top style="medium">
        <color theme="3"/>
      </top>
      <bottom style="thin">
        <color rgb="FF002060"/>
      </bottom>
      <diagonal/>
    </border>
    <border>
      <left/>
      <right style="medium">
        <color theme="3"/>
      </right>
      <top style="medium">
        <color theme="3"/>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
      <left style="thin">
        <color theme="3"/>
      </left>
      <right/>
      <top style="medium">
        <color theme="3"/>
      </top>
      <bottom style="dashed">
        <color theme="3"/>
      </bottom>
      <diagonal/>
    </border>
    <border>
      <left style="thin">
        <color theme="3"/>
      </left>
      <right/>
      <top style="dashed">
        <color theme="3"/>
      </top>
      <bottom style="dashed">
        <color theme="3"/>
      </bottom>
      <diagonal/>
    </border>
    <border>
      <left style="thin">
        <color theme="3"/>
      </left>
      <right style="thin">
        <color theme="3"/>
      </right>
      <top style="thin">
        <color theme="3"/>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theme="3"/>
      </left>
      <right style="medium">
        <color theme="3"/>
      </right>
      <top style="thin">
        <color theme="3"/>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medium">
        <color auto="1"/>
      </left>
      <right style="hair">
        <color auto="1"/>
      </right>
      <top style="medium">
        <color auto="1"/>
      </top>
      <bottom style="hair">
        <color theme="3"/>
      </bottom>
      <diagonal/>
    </border>
    <border>
      <left style="hair">
        <color auto="1"/>
      </left>
      <right style="hair">
        <color auto="1"/>
      </right>
      <top style="medium">
        <color auto="1"/>
      </top>
      <bottom style="hair">
        <color theme="3"/>
      </bottom>
      <diagonal/>
    </border>
    <border>
      <left style="medium">
        <color auto="1"/>
      </left>
      <right style="hair">
        <color auto="1"/>
      </right>
      <top style="hair">
        <color theme="3"/>
      </top>
      <bottom style="medium">
        <color auto="1"/>
      </bottom>
      <diagonal/>
    </border>
    <border>
      <left style="hair">
        <color auto="1"/>
      </left>
      <right style="hair">
        <color auto="1"/>
      </right>
      <top style="hair">
        <color theme="3"/>
      </top>
      <bottom style="medium">
        <color auto="1"/>
      </bottom>
      <diagonal/>
    </border>
    <border>
      <left/>
      <right style="medium">
        <color indexed="64"/>
      </right>
      <top/>
      <bottom style="hair">
        <color indexed="64"/>
      </bottom>
      <diagonal/>
    </border>
    <border>
      <left/>
      <right style="medium">
        <color indexed="64"/>
      </right>
      <top style="hair">
        <color indexed="64"/>
      </top>
      <bottom/>
      <diagonal/>
    </border>
    <border>
      <left style="thin">
        <color theme="3"/>
      </left>
      <right style="thin">
        <color theme="3"/>
      </right>
      <top style="medium">
        <color theme="3"/>
      </top>
      <bottom/>
      <diagonal/>
    </border>
    <border>
      <left style="thin">
        <color theme="3"/>
      </left>
      <right style="thin">
        <color theme="3"/>
      </right>
      <top/>
      <bottom style="medium">
        <color theme="3"/>
      </bottom>
      <diagonal/>
    </border>
    <border>
      <left/>
      <right style="thin">
        <color theme="3"/>
      </right>
      <top style="medium">
        <color theme="3"/>
      </top>
      <bottom/>
      <diagonal/>
    </border>
    <border>
      <left/>
      <right style="thin">
        <color theme="3"/>
      </right>
      <top/>
      <bottom/>
      <diagonal/>
    </border>
    <border>
      <left style="medium">
        <color indexed="64"/>
      </left>
      <right style="medium">
        <color indexed="64"/>
      </right>
      <top style="medium">
        <color indexed="64"/>
      </top>
      <bottom style="dashed">
        <color theme="3"/>
      </bottom>
      <diagonal/>
    </border>
    <border>
      <left style="medium">
        <color indexed="64"/>
      </left>
      <right style="medium">
        <color indexed="64"/>
      </right>
      <top style="dashed">
        <color theme="3"/>
      </top>
      <bottom style="dashed">
        <color theme="3"/>
      </bottom>
      <diagonal/>
    </border>
    <border>
      <left style="medium">
        <color indexed="64"/>
      </left>
      <right style="medium">
        <color indexed="64"/>
      </right>
      <top style="dashed">
        <color theme="3"/>
      </top>
      <bottom style="medium">
        <color indexed="64"/>
      </bottom>
      <diagonal/>
    </border>
    <border>
      <left/>
      <right style="thin">
        <color theme="3"/>
      </right>
      <top/>
      <bottom style="dashed">
        <color theme="3"/>
      </bottom>
      <diagonal/>
    </border>
    <border>
      <left/>
      <right style="thin">
        <color theme="3"/>
      </right>
      <top style="dashed">
        <color theme="3"/>
      </top>
      <bottom style="dashed">
        <color theme="3"/>
      </bottom>
      <diagonal/>
    </border>
    <border>
      <left/>
      <right/>
      <top style="medium">
        <color theme="3"/>
      </top>
      <bottom style="dashed">
        <color theme="3"/>
      </bottom>
      <diagonal/>
    </border>
    <border>
      <left/>
      <right/>
      <top style="dashed">
        <color theme="3"/>
      </top>
      <bottom style="dashed">
        <color theme="3"/>
      </bottom>
      <diagonal/>
    </border>
    <border>
      <left style="medium">
        <color theme="3"/>
      </left>
      <right style="thin">
        <color theme="3"/>
      </right>
      <top style="thin">
        <color theme="3"/>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auto="1"/>
      </right>
      <top style="medium">
        <color auto="1"/>
      </top>
      <bottom/>
      <diagonal/>
    </border>
    <border>
      <left/>
      <right style="medium">
        <color auto="1"/>
      </right>
      <top/>
      <bottom style="medium">
        <color auto="1"/>
      </bottom>
      <diagonal/>
    </border>
    <border>
      <left style="thin">
        <color theme="3"/>
      </left>
      <right style="thin">
        <color theme="3"/>
      </right>
      <top/>
      <bottom style="medium">
        <color indexed="64"/>
      </bottom>
      <diagonal/>
    </border>
    <border>
      <left/>
      <right/>
      <top style="dashed">
        <color theme="4" tint="-0.499984740745262"/>
      </top>
      <bottom/>
      <diagonal/>
    </border>
    <border>
      <left style="medium">
        <color theme="4" tint="-0.499984740745262"/>
      </left>
      <right/>
      <top/>
      <bottom/>
      <diagonal/>
    </border>
    <border>
      <left style="medium">
        <color indexed="64"/>
      </left>
      <right/>
      <top/>
      <bottom/>
      <diagonal/>
    </border>
    <border>
      <left/>
      <right style="medium">
        <color indexed="64"/>
      </right>
      <top/>
      <bottom/>
      <diagonal/>
    </border>
    <border>
      <left/>
      <right style="medium">
        <color indexed="64"/>
      </right>
      <top style="dashed">
        <color theme="4" tint="-0.499984740745262"/>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theme="4" tint="-0.499984740745262"/>
      </left>
      <right/>
      <top style="dashed">
        <color theme="4" tint="-0.499984740745262"/>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indexed="64"/>
      </right>
      <top/>
      <bottom style="medium">
        <color theme="4" tint="-0.499984740745262"/>
      </bottom>
      <diagonal/>
    </border>
    <border>
      <left style="medium">
        <color indexed="64"/>
      </left>
      <right/>
      <top style="medium">
        <color indexed="64"/>
      </top>
      <bottom style="medium">
        <color indexed="64"/>
      </bottom>
      <diagonal/>
    </border>
    <border>
      <left/>
      <right style="medium">
        <color indexed="64"/>
      </right>
      <top style="medium">
        <color theme="4" tint="-0.499984740745262"/>
      </top>
      <bottom style="dashed">
        <color theme="4" tint="-0.499984740745262"/>
      </bottom>
      <diagonal/>
    </border>
  </borders>
  <cellStyleXfs count="4">
    <xf numFmtId="0" fontId="0" fillId="0" borderId="0"/>
    <xf numFmtId="0" fontId="14" fillId="0" borderId="0">
      <alignment vertical="center"/>
    </xf>
    <xf numFmtId="9" fontId="14" fillId="0" borderId="0" applyFont="0" applyFill="0" applyBorder="0" applyAlignment="0" applyProtection="0">
      <alignment vertical="center"/>
    </xf>
    <xf numFmtId="166" fontId="14" fillId="0" borderId="0" applyFont="0" applyFill="0" applyBorder="0" applyAlignment="0" applyProtection="0">
      <alignment vertical="center"/>
    </xf>
  </cellStyleXfs>
  <cellXfs count="261">
    <xf numFmtId="0" fontId="0" fillId="0" borderId="0" xfId="0"/>
    <xf numFmtId="0" fontId="1" fillId="0" borderId="1" xfId="0" applyFont="1" applyBorder="1" applyAlignment="1">
      <alignment vertical="center"/>
    </xf>
    <xf numFmtId="0" fontId="1" fillId="0" borderId="2" xfId="0" applyFont="1" applyBorder="1" applyAlignment="1">
      <alignment vertical="center"/>
    </xf>
    <xf numFmtId="0" fontId="1" fillId="0" borderId="0" xfId="0" applyFont="1" applyAlignment="1">
      <alignment vertical="center"/>
    </xf>
    <xf numFmtId="0" fontId="3" fillId="0" borderId="0" xfId="0" applyFont="1" applyAlignment="1">
      <alignment vertical="center"/>
    </xf>
    <xf numFmtId="0" fontId="1" fillId="0" borderId="5" xfId="0" applyFont="1" applyBorder="1" applyAlignment="1">
      <alignment vertical="center"/>
    </xf>
    <xf numFmtId="0" fontId="1" fillId="0" borderId="7" xfId="0" applyFont="1" applyBorder="1" applyAlignment="1">
      <alignment vertical="center"/>
    </xf>
    <xf numFmtId="0" fontId="5" fillId="0" borderId="2" xfId="0" applyFont="1" applyBorder="1" applyAlignment="1">
      <alignment horizontal="center" vertical="center"/>
    </xf>
    <xf numFmtId="0" fontId="1" fillId="0" borderId="14" xfId="0" applyFont="1" applyBorder="1" applyAlignment="1">
      <alignment vertical="center"/>
    </xf>
    <xf numFmtId="0" fontId="1" fillId="0" borderId="16" xfId="0" applyFont="1" applyBorder="1" applyAlignment="1">
      <alignment vertical="center"/>
    </xf>
    <xf numFmtId="2" fontId="1" fillId="0" borderId="0" xfId="0" applyNumberFormat="1" applyFont="1" applyAlignment="1">
      <alignment vertical="center"/>
    </xf>
    <xf numFmtId="0" fontId="10" fillId="0" borderId="37" xfId="0" applyFont="1" applyBorder="1" applyAlignment="1" applyProtection="1">
      <alignment horizontal="justify" vertical="center" wrapText="1"/>
      <protection locked="0"/>
    </xf>
    <xf numFmtId="0" fontId="10" fillId="0" borderId="40" xfId="0" applyFont="1" applyBorder="1" applyAlignment="1" applyProtection="1">
      <alignment horizontal="justify" vertical="center" wrapText="1"/>
      <protection locked="0"/>
    </xf>
    <xf numFmtId="0" fontId="10" fillId="0" borderId="42" xfId="0" applyFont="1" applyBorder="1" applyAlignment="1" applyProtection="1">
      <alignment horizontal="justify" vertical="center" wrapText="1"/>
      <protection locked="0"/>
    </xf>
    <xf numFmtId="0" fontId="10" fillId="0" borderId="44" xfId="0" applyFont="1" applyBorder="1" applyAlignment="1" applyProtection="1">
      <alignment horizontal="justify" vertical="center" wrapText="1"/>
      <protection locked="0"/>
    </xf>
    <xf numFmtId="0" fontId="10" fillId="0" borderId="50" xfId="0" applyFont="1" applyBorder="1" applyAlignment="1" applyProtection="1">
      <alignment horizontal="justify" vertical="center" wrapText="1"/>
      <protection locked="0"/>
    </xf>
    <xf numFmtId="0" fontId="10" fillId="0" borderId="52" xfId="0" applyFont="1" applyBorder="1" applyAlignment="1" applyProtection="1">
      <alignment horizontal="justify" vertical="center" wrapText="1"/>
      <protection locked="0"/>
    </xf>
    <xf numFmtId="0" fontId="10" fillId="0" borderId="54" xfId="0" applyFont="1" applyBorder="1" applyAlignment="1" applyProtection="1">
      <alignment horizontal="justify" vertical="center" wrapText="1"/>
      <protection locked="0"/>
    </xf>
    <xf numFmtId="0" fontId="14" fillId="0" borderId="42" xfId="0" applyFont="1" applyBorder="1" applyAlignment="1" applyProtection="1">
      <alignment horizontal="justify" vertical="center" wrapText="1"/>
      <protection locked="0"/>
    </xf>
    <xf numFmtId="0" fontId="1" fillId="0" borderId="0" xfId="0" applyFont="1" applyAlignment="1" applyProtection="1">
      <alignment vertical="center"/>
      <protection hidden="1"/>
    </xf>
    <xf numFmtId="0" fontId="3" fillId="0" borderId="0" xfId="0" applyFont="1" applyAlignment="1" applyProtection="1">
      <alignment vertical="center"/>
      <protection hidden="1"/>
    </xf>
    <xf numFmtId="0" fontId="12" fillId="0" borderId="33" xfId="0" applyFont="1" applyBorder="1" applyAlignment="1" applyProtection="1">
      <alignment vertical="center" wrapText="1"/>
      <protection hidden="1"/>
    </xf>
    <xf numFmtId="0" fontId="10" fillId="0" borderId="37" xfId="0" applyFont="1" applyBorder="1" applyAlignment="1" applyProtection="1">
      <alignment horizontal="center" vertical="center" wrapText="1"/>
      <protection hidden="1"/>
    </xf>
    <xf numFmtId="0" fontId="13" fillId="0" borderId="38" xfId="0" applyFont="1" applyBorder="1" applyAlignment="1" applyProtection="1">
      <alignment horizontal="center" vertical="center"/>
      <protection hidden="1"/>
    </xf>
    <xf numFmtId="0" fontId="13" fillId="0" borderId="74" xfId="0" applyFont="1" applyBorder="1" applyAlignment="1" applyProtection="1">
      <alignment horizontal="center" vertical="center"/>
      <protection hidden="1"/>
    </xf>
    <xf numFmtId="2" fontId="9" fillId="0" borderId="67" xfId="0" applyNumberFormat="1" applyFont="1" applyBorder="1" applyAlignment="1" applyProtection="1">
      <alignment horizontal="center" vertical="center" wrapText="1"/>
      <protection hidden="1"/>
    </xf>
    <xf numFmtId="0" fontId="12" fillId="0" borderId="34" xfId="0" applyFont="1" applyBorder="1" applyAlignment="1" applyProtection="1">
      <alignment vertical="center" wrapText="1"/>
      <protection hidden="1"/>
    </xf>
    <xf numFmtId="0" fontId="10" fillId="0" borderId="40" xfId="0" applyFont="1" applyBorder="1" applyAlignment="1" applyProtection="1">
      <alignment horizontal="center" vertical="center" wrapText="1"/>
      <protection hidden="1"/>
    </xf>
    <xf numFmtId="0" fontId="10" fillId="0" borderId="40" xfId="0" applyFont="1" applyBorder="1" applyAlignment="1" applyProtection="1">
      <alignment vertical="center" wrapText="1"/>
      <protection hidden="1"/>
    </xf>
    <xf numFmtId="0" fontId="10" fillId="0" borderId="42" xfId="0" applyFont="1" applyBorder="1" applyAlignment="1" applyProtection="1">
      <alignment vertical="center" wrapText="1"/>
      <protection hidden="1"/>
    </xf>
    <xf numFmtId="0" fontId="10" fillId="0" borderId="37" xfId="0" applyFont="1" applyBorder="1" applyAlignment="1" applyProtection="1">
      <alignment vertical="center" wrapText="1"/>
      <protection hidden="1"/>
    </xf>
    <xf numFmtId="2" fontId="13" fillId="0" borderId="26" xfId="0" applyNumberFormat="1" applyFont="1" applyBorder="1" applyAlignment="1" applyProtection="1">
      <alignment horizontal="center" vertical="center"/>
      <protection hidden="1"/>
    </xf>
    <xf numFmtId="0" fontId="10" fillId="0" borderId="44" xfId="0" applyFont="1" applyBorder="1" applyAlignment="1" applyProtection="1">
      <alignment vertical="center" wrapText="1"/>
      <protection hidden="1"/>
    </xf>
    <xf numFmtId="0" fontId="10" fillId="0" borderId="49" xfId="0" applyFont="1" applyBorder="1" applyAlignment="1" applyProtection="1">
      <alignment horizontal="center" vertical="center" wrapText="1"/>
      <protection hidden="1"/>
    </xf>
    <xf numFmtId="0" fontId="10" fillId="0" borderId="50" xfId="0" applyFont="1" applyBorder="1" applyAlignment="1" applyProtection="1">
      <alignment vertical="center" wrapText="1"/>
      <protection hidden="1"/>
    </xf>
    <xf numFmtId="0" fontId="10" fillId="0" borderId="52" xfId="0" applyFont="1" applyBorder="1" applyAlignment="1" applyProtection="1">
      <alignment vertical="center" wrapText="1"/>
      <protection hidden="1"/>
    </xf>
    <xf numFmtId="0" fontId="10" fillId="0" borderId="54" xfId="0" applyFont="1" applyBorder="1" applyAlignment="1" applyProtection="1">
      <alignment vertical="center" wrapText="1"/>
      <protection hidden="1"/>
    </xf>
    <xf numFmtId="0" fontId="13" fillId="0" borderId="49" xfId="0" applyFont="1" applyBorder="1" applyAlignment="1" applyProtection="1">
      <alignment horizontal="center" vertical="center" wrapText="1"/>
      <protection hidden="1"/>
    </xf>
    <xf numFmtId="0" fontId="1" fillId="0" borderId="50" xfId="0" applyFont="1" applyBorder="1" applyAlignment="1" applyProtection="1">
      <alignment vertical="center" wrapText="1"/>
      <protection hidden="1"/>
    </xf>
    <xf numFmtId="0" fontId="1" fillId="0" borderId="37" xfId="0" applyFont="1" applyBorder="1" applyAlignment="1" applyProtection="1">
      <alignment vertical="center" wrapText="1"/>
      <protection hidden="1"/>
    </xf>
    <xf numFmtId="0" fontId="1" fillId="0" borderId="42" xfId="0" applyFont="1" applyBorder="1" applyAlignment="1" applyProtection="1">
      <alignment vertical="center" wrapText="1"/>
      <protection hidden="1"/>
    </xf>
    <xf numFmtId="0" fontId="1" fillId="0" borderId="40" xfId="0" applyFont="1" applyBorder="1" applyAlignment="1" applyProtection="1">
      <alignment vertical="center" wrapText="1"/>
      <protection hidden="1"/>
    </xf>
    <xf numFmtId="2" fontId="13" fillId="0" borderId="29" xfId="0" applyNumberFormat="1" applyFont="1" applyBorder="1" applyAlignment="1" applyProtection="1">
      <alignment horizontal="center" vertical="center"/>
      <protection hidden="1"/>
    </xf>
    <xf numFmtId="164" fontId="11" fillId="0" borderId="65" xfId="0" applyNumberFormat="1" applyFont="1" applyBorder="1" applyAlignment="1" applyProtection="1">
      <alignment horizontal="center" vertical="center" wrapText="1"/>
      <protection hidden="1"/>
    </xf>
    <xf numFmtId="0" fontId="13" fillId="0" borderId="49" xfId="0" applyFont="1" applyBorder="1" applyAlignment="1" applyProtection="1">
      <alignment vertical="center" wrapText="1"/>
      <protection hidden="1"/>
    </xf>
    <xf numFmtId="2" fontId="13" fillId="0" borderId="75" xfId="0" applyNumberFormat="1" applyFont="1" applyBorder="1" applyAlignment="1" applyProtection="1">
      <alignment horizontal="center" vertical="center"/>
      <protection hidden="1"/>
    </xf>
    <xf numFmtId="0" fontId="1" fillId="0" borderId="15" xfId="0" applyFont="1" applyBorder="1" applyAlignment="1" applyProtection="1">
      <alignment vertical="center"/>
      <protection hidden="1"/>
    </xf>
    <xf numFmtId="0" fontId="14" fillId="0" borderId="0" xfId="1" applyProtection="1">
      <alignment vertical="center"/>
      <protection hidden="1"/>
    </xf>
    <xf numFmtId="0" fontId="24" fillId="0" borderId="0" xfId="1" applyFont="1" applyAlignment="1" applyProtection="1">
      <alignment horizontal="center" vertical="center"/>
      <protection hidden="1"/>
    </xf>
    <xf numFmtId="165" fontId="14" fillId="0" borderId="0" xfId="1" applyNumberFormat="1" applyProtection="1">
      <alignment vertical="center"/>
      <protection hidden="1"/>
    </xf>
    <xf numFmtId="9" fontId="0" fillId="0" borderId="0" xfId="2" applyFont="1" applyBorder="1" applyProtection="1">
      <alignment vertical="center"/>
      <protection hidden="1"/>
    </xf>
    <xf numFmtId="0" fontId="14" fillId="0" borderId="0" xfId="1" applyAlignment="1" applyProtection="1">
      <alignment horizontal="center" vertical="center"/>
      <protection hidden="1"/>
    </xf>
    <xf numFmtId="0" fontId="25" fillId="13" borderId="69" xfId="0" applyFont="1" applyFill="1" applyBorder="1" applyAlignment="1" applyProtection="1">
      <alignment horizontal="center" vertical="center" wrapText="1"/>
      <protection hidden="1"/>
    </xf>
    <xf numFmtId="9" fontId="14" fillId="0" borderId="0" xfId="1" applyNumberFormat="1" applyProtection="1">
      <alignment vertical="center"/>
      <protection hidden="1"/>
    </xf>
    <xf numFmtId="0" fontId="24" fillId="0" borderId="69" xfId="0" applyFont="1" applyBorder="1" applyAlignment="1" applyProtection="1">
      <alignment horizontal="center" vertical="center"/>
      <protection hidden="1"/>
    </xf>
    <xf numFmtId="9" fontId="14" fillId="0" borderId="0" xfId="1" applyNumberFormat="1" applyAlignment="1" applyProtection="1">
      <alignment horizontal="center" vertical="center"/>
      <protection hidden="1"/>
    </xf>
    <xf numFmtId="16" fontId="14" fillId="0" borderId="0" xfId="1" applyNumberFormat="1" applyProtection="1">
      <alignment vertical="center"/>
      <protection hidden="1"/>
    </xf>
    <xf numFmtId="0" fontId="24" fillId="0" borderId="73" xfId="0" applyFont="1" applyBorder="1" applyAlignment="1" applyProtection="1">
      <alignment horizontal="center" vertical="center" wrapText="1"/>
      <protection hidden="1"/>
    </xf>
    <xf numFmtId="9" fontId="0" fillId="0" borderId="69" xfId="2" applyFont="1" applyBorder="1" applyAlignment="1" applyProtection="1">
      <alignment horizontal="center" vertical="center"/>
      <protection hidden="1"/>
    </xf>
    <xf numFmtId="0" fontId="24" fillId="0" borderId="69" xfId="0" applyFont="1" applyBorder="1" applyAlignment="1" applyProtection="1">
      <alignment horizontal="center" vertical="center" wrapText="1"/>
      <protection hidden="1"/>
    </xf>
    <xf numFmtId="9" fontId="0" fillId="0" borderId="73" xfId="2" applyFont="1" applyBorder="1" applyAlignment="1" applyProtection="1">
      <alignment horizontal="center" vertical="center" wrapText="1"/>
      <protection hidden="1"/>
    </xf>
    <xf numFmtId="0" fontId="14" fillId="0" borderId="69" xfId="1" applyBorder="1" applyAlignment="1" applyProtection="1">
      <alignment horizontal="center" vertical="center" wrapText="1"/>
      <protection hidden="1"/>
    </xf>
    <xf numFmtId="167" fontId="0" fillId="0" borderId="0" xfId="3" applyNumberFormat="1" applyFont="1" applyBorder="1" applyProtection="1">
      <alignment vertical="center"/>
      <protection hidden="1"/>
    </xf>
    <xf numFmtId="43" fontId="14" fillId="0" borderId="0" xfId="1" applyNumberFormat="1" applyProtection="1">
      <alignment vertical="center"/>
      <protection hidden="1"/>
    </xf>
    <xf numFmtId="0" fontId="27" fillId="0" borderId="0" xfId="1" applyFont="1" applyAlignment="1" applyProtection="1">
      <alignment horizontal="center" vertical="center" wrapText="1"/>
      <protection hidden="1"/>
    </xf>
    <xf numFmtId="0" fontId="26" fillId="0" borderId="0" xfId="1" applyFont="1" applyAlignment="1" applyProtection="1">
      <alignment vertical="center" wrapText="1"/>
      <protection hidden="1"/>
    </xf>
    <xf numFmtId="0" fontId="24" fillId="0" borderId="0" xfId="1" applyFont="1" applyProtection="1">
      <alignment vertical="center"/>
      <protection hidden="1"/>
    </xf>
    <xf numFmtId="0" fontId="28" fillId="0" borderId="0" xfId="1" applyFont="1" applyAlignment="1" applyProtection="1">
      <alignment vertical="center" wrapText="1"/>
      <protection hidden="1"/>
    </xf>
    <xf numFmtId="2" fontId="14" fillId="0" borderId="0" xfId="1" applyNumberFormat="1" applyAlignment="1" applyProtection="1">
      <alignment horizontal="center" vertical="center"/>
      <protection hidden="1"/>
    </xf>
    <xf numFmtId="2" fontId="0" fillId="0" borderId="69" xfId="2" applyNumberFormat="1" applyFont="1" applyBorder="1" applyAlignment="1" applyProtection="1">
      <alignment horizontal="center" vertical="center"/>
      <protection hidden="1"/>
    </xf>
    <xf numFmtId="2" fontId="0" fillId="0" borderId="73" xfId="2" applyNumberFormat="1" applyFont="1" applyBorder="1" applyAlignment="1" applyProtection="1">
      <alignment horizontal="center" vertical="center" wrapText="1"/>
      <protection hidden="1"/>
    </xf>
    <xf numFmtId="2" fontId="14" fillId="0" borderId="69" xfId="1" applyNumberFormat="1" applyBorder="1" applyAlignment="1" applyProtection="1">
      <alignment horizontal="center" vertical="center" wrapText="1"/>
      <protection hidden="1"/>
    </xf>
    <xf numFmtId="0" fontId="14" fillId="14" borderId="0" xfId="1" applyFill="1" applyProtection="1">
      <alignment vertical="center"/>
      <protection hidden="1"/>
    </xf>
    <xf numFmtId="43" fontId="14" fillId="14" borderId="0" xfId="1" applyNumberFormat="1" applyFill="1" applyProtection="1">
      <alignment vertical="center"/>
      <protection hidden="1"/>
    </xf>
    <xf numFmtId="0" fontId="24" fillId="14" borderId="0" xfId="0" applyFont="1" applyFill="1" applyAlignment="1" applyProtection="1">
      <alignment horizontal="center" vertical="center" wrapText="1"/>
      <protection hidden="1"/>
    </xf>
    <xf numFmtId="9" fontId="0" fillId="14" borderId="0" xfId="2" applyFont="1" applyFill="1" applyBorder="1" applyAlignment="1" applyProtection="1">
      <alignment horizontal="center" vertical="center"/>
      <protection hidden="1"/>
    </xf>
    <xf numFmtId="16" fontId="14" fillId="14" borderId="0" xfId="1" applyNumberFormat="1" applyFill="1" applyProtection="1">
      <alignment vertical="center"/>
      <protection hidden="1"/>
    </xf>
    <xf numFmtId="9" fontId="0" fillId="14" borderId="0" xfId="2" applyFont="1" applyFill="1" applyBorder="1" applyProtection="1">
      <alignment vertical="center"/>
      <protection hidden="1"/>
    </xf>
    <xf numFmtId="0" fontId="25" fillId="14" borderId="0" xfId="0" applyFont="1" applyFill="1" applyAlignment="1" applyProtection="1">
      <alignment horizontal="center" vertical="center" wrapText="1"/>
      <protection hidden="1"/>
    </xf>
    <xf numFmtId="0" fontId="14" fillId="14" borderId="0" xfId="1" applyFill="1" applyAlignment="1" applyProtection="1">
      <alignment horizontal="center" vertical="center" wrapText="1"/>
      <protection hidden="1"/>
    </xf>
    <xf numFmtId="0" fontId="10" fillId="0" borderId="46"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15" fillId="7" borderId="17" xfId="0" applyFont="1" applyFill="1" applyBorder="1" applyAlignment="1" applyProtection="1">
      <alignment horizontal="center" vertical="center" wrapText="1"/>
      <protection hidden="1"/>
    </xf>
    <xf numFmtId="0" fontId="15" fillId="7" borderId="18" xfId="0" applyFont="1" applyFill="1" applyBorder="1" applyAlignment="1" applyProtection="1">
      <alignment horizontal="center" vertical="center" wrapText="1"/>
      <protection hidden="1"/>
    </xf>
    <xf numFmtId="0" fontId="0" fillId="0" borderId="0" xfId="0" applyProtection="1">
      <protection hidden="1"/>
    </xf>
    <xf numFmtId="0" fontId="17" fillId="0" borderId="21" xfId="0" applyFont="1" applyBorder="1" applyAlignment="1" applyProtection="1">
      <alignment horizontal="justify" vertical="center" wrapText="1"/>
      <protection hidden="1"/>
    </xf>
    <xf numFmtId="0" fontId="18" fillId="6" borderId="21" xfId="0" applyFont="1" applyFill="1" applyBorder="1" applyAlignment="1" applyProtection="1">
      <alignment horizontal="center" vertical="center" wrapText="1"/>
      <protection hidden="1"/>
    </xf>
    <xf numFmtId="0" fontId="17" fillId="8" borderId="21" xfId="0" applyFont="1" applyFill="1" applyBorder="1" applyAlignment="1" applyProtection="1">
      <alignment horizontal="center" vertical="center" wrapText="1"/>
      <protection hidden="1"/>
    </xf>
    <xf numFmtId="0" fontId="17" fillId="9" borderId="21" xfId="0" applyFont="1" applyFill="1" applyBorder="1" applyAlignment="1" applyProtection="1">
      <alignment horizontal="center" vertical="center" wrapText="1"/>
      <protection hidden="1"/>
    </xf>
    <xf numFmtId="0" fontId="17" fillId="10" borderId="21" xfId="0" applyFont="1" applyFill="1" applyBorder="1" applyAlignment="1" applyProtection="1">
      <alignment horizontal="center" vertical="center" wrapText="1"/>
      <protection hidden="1"/>
    </xf>
    <xf numFmtId="0" fontId="17" fillId="5" borderId="21" xfId="0" applyFont="1" applyFill="1" applyBorder="1" applyAlignment="1" applyProtection="1">
      <alignment horizontal="center" vertical="center" wrapText="1"/>
      <protection hidden="1"/>
    </xf>
    <xf numFmtId="0" fontId="16" fillId="0" borderId="17" xfId="0" applyFont="1" applyBorder="1" applyAlignment="1" applyProtection="1">
      <alignment horizontal="justify" vertical="center" wrapText="1"/>
      <protection hidden="1"/>
    </xf>
    <xf numFmtId="0" fontId="16" fillId="0" borderId="19" xfId="0" applyFont="1" applyBorder="1" applyAlignment="1" applyProtection="1">
      <alignment horizontal="justify" vertical="center" wrapText="1"/>
      <protection hidden="1"/>
    </xf>
    <xf numFmtId="0" fontId="16" fillId="0" borderId="21" xfId="0" applyFont="1" applyBorder="1" applyAlignment="1" applyProtection="1">
      <alignment horizontal="justify" vertical="center" wrapText="1"/>
      <protection hidden="1"/>
    </xf>
    <xf numFmtId="0" fontId="17" fillId="0" borderId="18" xfId="0" applyFont="1" applyBorder="1" applyAlignment="1" applyProtection="1">
      <alignment horizontal="justify" vertical="center" wrapText="1"/>
      <protection hidden="1"/>
    </xf>
    <xf numFmtId="0" fontId="17" fillId="0" borderId="23" xfId="0" applyFont="1" applyBorder="1" applyAlignment="1" applyProtection="1">
      <alignment horizontal="justify" vertical="center" wrapText="1"/>
      <protection hidden="1"/>
    </xf>
    <xf numFmtId="0" fontId="17" fillId="0" borderId="25" xfId="0" applyFont="1" applyBorder="1" applyAlignment="1" applyProtection="1">
      <alignment horizontal="justify" vertical="center"/>
      <protection hidden="1"/>
    </xf>
    <xf numFmtId="0" fontId="17" fillId="5" borderId="24" xfId="0" applyFont="1" applyFill="1" applyBorder="1" applyAlignment="1" applyProtection="1">
      <alignment horizontal="center" vertical="center" wrapText="1"/>
      <protection hidden="1"/>
    </xf>
    <xf numFmtId="0" fontId="17" fillId="0" borderId="21" xfId="0" applyFont="1" applyBorder="1" applyAlignment="1" applyProtection="1">
      <alignment horizontal="justify" vertical="center"/>
      <protection hidden="1"/>
    </xf>
    <xf numFmtId="0" fontId="17" fillId="10" borderId="23" xfId="0" applyFont="1" applyFill="1" applyBorder="1" applyAlignment="1" applyProtection="1">
      <alignment horizontal="center" vertical="center" wrapText="1"/>
      <protection hidden="1"/>
    </xf>
    <xf numFmtId="0" fontId="17" fillId="5" borderId="25" xfId="0" applyFont="1" applyFill="1" applyBorder="1" applyAlignment="1" applyProtection="1">
      <alignment horizontal="center" vertical="center" wrapText="1"/>
      <protection hidden="1"/>
    </xf>
    <xf numFmtId="0" fontId="17" fillId="12" borderId="21" xfId="0" applyFont="1" applyFill="1" applyBorder="1" applyAlignment="1" applyProtection="1">
      <alignment horizontal="justify" vertical="center" wrapText="1"/>
      <protection hidden="1"/>
    </xf>
    <xf numFmtId="0" fontId="17" fillId="5" borderId="29" xfId="0" applyFont="1" applyFill="1" applyBorder="1" applyAlignment="1" applyProtection="1">
      <alignment horizontal="center" vertical="center" wrapText="1"/>
      <protection hidden="1"/>
    </xf>
    <xf numFmtId="0" fontId="0" fillId="0" borderId="0" xfId="0" applyAlignment="1" applyProtection="1">
      <alignment wrapText="1"/>
      <protection hidden="1"/>
    </xf>
    <xf numFmtId="0" fontId="17" fillId="0" borderId="0" xfId="0" applyFont="1" applyAlignment="1" applyProtection="1">
      <alignment horizontal="justify" vertical="center"/>
      <protection hidden="1"/>
    </xf>
    <xf numFmtId="0" fontId="17" fillId="0" borderId="25" xfId="0" applyFont="1" applyBorder="1" applyAlignment="1" applyProtection="1">
      <alignment horizontal="justify" vertical="center" wrapText="1"/>
      <protection hidden="1"/>
    </xf>
    <xf numFmtId="0" fontId="17" fillId="0" borderId="28" xfId="0" applyFont="1" applyBorder="1" applyAlignment="1" applyProtection="1">
      <alignment horizontal="justify" vertical="center" wrapText="1"/>
      <protection hidden="1"/>
    </xf>
    <xf numFmtId="0" fontId="17" fillId="0" borderId="26" xfId="0" applyFont="1" applyBorder="1" applyProtection="1">
      <protection hidden="1"/>
    </xf>
    <xf numFmtId="0" fontId="18" fillId="6" borderId="24" xfId="0" applyFont="1" applyFill="1" applyBorder="1" applyAlignment="1" applyProtection="1">
      <alignment horizontal="center" vertical="center" wrapText="1"/>
      <protection hidden="1"/>
    </xf>
    <xf numFmtId="0" fontId="17" fillId="0" borderId="27" xfId="0" applyFont="1" applyBorder="1" applyAlignment="1" applyProtection="1">
      <alignment horizontal="justify" vertical="center"/>
      <protection hidden="1"/>
    </xf>
    <xf numFmtId="0" fontId="17" fillId="8" borderId="24" xfId="0" applyFont="1" applyFill="1" applyBorder="1" applyAlignment="1" applyProtection="1">
      <alignment horizontal="center" vertical="center" wrapText="1"/>
      <protection hidden="1"/>
    </xf>
    <xf numFmtId="0" fontId="17" fillId="9" borderId="24" xfId="0" applyFont="1" applyFill="1" applyBorder="1" applyAlignment="1" applyProtection="1">
      <alignment horizontal="center" vertical="center" wrapText="1"/>
      <protection hidden="1"/>
    </xf>
    <xf numFmtId="0" fontId="17" fillId="10" borderId="0" xfId="0" applyFont="1" applyFill="1" applyAlignment="1" applyProtection="1">
      <alignment horizontal="center" vertical="center" wrapText="1"/>
      <protection hidden="1"/>
    </xf>
    <xf numFmtId="0" fontId="17" fillId="0" borderId="28" xfId="0" applyFont="1" applyBorder="1" applyAlignment="1" applyProtection="1">
      <alignment horizontal="justify" vertical="center"/>
      <protection hidden="1"/>
    </xf>
    <xf numFmtId="0" fontId="17" fillId="5" borderId="30" xfId="0" applyFont="1" applyFill="1" applyBorder="1" applyAlignment="1" applyProtection="1">
      <alignment horizontal="center" vertical="center" wrapText="1"/>
      <protection hidden="1"/>
    </xf>
    <xf numFmtId="0" fontId="19" fillId="0" borderId="21" xfId="0" applyFont="1" applyBorder="1" applyAlignment="1" applyProtection="1">
      <alignment horizontal="justify" vertical="center" wrapText="1"/>
      <protection hidden="1"/>
    </xf>
    <xf numFmtId="0" fontId="17" fillId="0" borderId="0" xfId="0" applyFont="1" applyProtection="1">
      <protection hidden="1"/>
    </xf>
    <xf numFmtId="0" fontId="17" fillId="0" borderId="31" xfId="0" applyFont="1" applyBorder="1" applyAlignment="1" applyProtection="1">
      <alignment horizontal="justify" vertical="center" wrapText="1"/>
      <protection hidden="1"/>
    </xf>
    <xf numFmtId="0" fontId="17" fillId="0" borderId="32" xfId="0" applyFont="1" applyBorder="1" applyAlignment="1" applyProtection="1">
      <alignment horizontal="justify" vertical="center" wrapText="1"/>
      <protection hidden="1"/>
    </xf>
    <xf numFmtId="0" fontId="22" fillId="0" borderId="21" xfId="0" applyFont="1" applyBorder="1" applyAlignment="1" applyProtection="1">
      <alignment horizontal="justify" vertical="center" wrapText="1"/>
      <protection hidden="1"/>
    </xf>
    <xf numFmtId="0" fontId="17" fillId="0" borderId="26"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28" xfId="0" applyFont="1" applyBorder="1" applyAlignment="1" applyProtection="1">
      <alignment horizontal="center" vertical="center" wrapText="1"/>
      <protection hidden="1"/>
    </xf>
    <xf numFmtId="0" fontId="16" fillId="0" borderId="26" xfId="0" applyFont="1" applyBorder="1" applyAlignment="1" applyProtection="1">
      <alignment horizontal="center" vertical="center" wrapText="1"/>
      <protection hidden="1"/>
    </xf>
    <xf numFmtId="0" fontId="16" fillId="0" borderId="27" xfId="0" applyFont="1" applyBorder="1" applyAlignment="1" applyProtection="1">
      <alignment horizontal="center" vertical="center" wrapText="1"/>
      <protection hidden="1"/>
    </xf>
    <xf numFmtId="0" fontId="16" fillId="0" borderId="28" xfId="0" applyFont="1" applyBorder="1" applyAlignment="1" applyProtection="1">
      <alignment horizontal="center" vertical="center" wrapText="1"/>
      <protection hidden="1"/>
    </xf>
    <xf numFmtId="0" fontId="16" fillId="11" borderId="26" xfId="0" applyFont="1" applyFill="1" applyBorder="1" applyAlignment="1" applyProtection="1">
      <alignment horizontal="center" vertical="center" wrapText="1"/>
      <protection hidden="1"/>
    </xf>
    <xf numFmtId="0" fontId="16" fillId="11" borderId="27" xfId="0" applyFont="1" applyFill="1" applyBorder="1" applyAlignment="1" applyProtection="1">
      <alignment horizontal="center" vertical="center" wrapText="1"/>
      <protection hidden="1"/>
    </xf>
    <xf numFmtId="0" fontId="16" fillId="11" borderId="28" xfId="0" applyFont="1" applyFill="1" applyBorder="1" applyAlignment="1" applyProtection="1">
      <alignment horizontal="center" vertical="center" wrapText="1"/>
      <protection hidden="1"/>
    </xf>
    <xf numFmtId="0" fontId="23" fillId="0" borderId="26" xfId="0" applyFont="1" applyBorder="1" applyAlignment="1" applyProtection="1">
      <alignment horizontal="center" vertical="center" wrapText="1"/>
      <protection hidden="1"/>
    </xf>
    <xf numFmtId="0" fontId="23" fillId="0" borderId="27" xfId="0" applyFont="1" applyBorder="1" applyAlignment="1" applyProtection="1">
      <alignment horizontal="center" vertical="center" wrapText="1"/>
      <protection hidden="1"/>
    </xf>
    <xf numFmtId="0" fontId="23" fillId="0" borderId="28" xfId="0" applyFont="1" applyBorder="1" applyAlignment="1" applyProtection="1">
      <alignment horizontal="center" vertical="center" wrapText="1"/>
      <protection hidden="1"/>
    </xf>
    <xf numFmtId="0" fontId="17" fillId="11" borderId="26" xfId="0" applyFont="1" applyFill="1" applyBorder="1" applyAlignment="1" applyProtection="1">
      <alignment horizontal="center" vertical="center" wrapText="1"/>
      <protection hidden="1"/>
    </xf>
    <xf numFmtId="0" fontId="17" fillId="11" borderId="27" xfId="0" applyFont="1" applyFill="1" applyBorder="1" applyAlignment="1" applyProtection="1">
      <alignment horizontal="center" vertical="center" wrapText="1"/>
      <protection hidden="1"/>
    </xf>
    <xf numFmtId="0" fontId="17" fillId="11" borderId="28" xfId="0" applyFont="1" applyFill="1" applyBorder="1" applyAlignment="1" applyProtection="1">
      <alignment horizontal="center" vertical="center" wrapText="1"/>
      <protection hidden="1"/>
    </xf>
    <xf numFmtId="0" fontId="19" fillId="11" borderId="26" xfId="0" applyFont="1" applyFill="1" applyBorder="1" applyAlignment="1" applyProtection="1">
      <alignment horizontal="center" vertical="center" wrapText="1"/>
      <protection hidden="1"/>
    </xf>
    <xf numFmtId="0" fontId="19" fillId="11" borderId="27" xfId="0" applyFont="1" applyFill="1" applyBorder="1" applyAlignment="1" applyProtection="1">
      <alignment horizontal="center" vertical="center" wrapText="1"/>
      <protection hidden="1"/>
    </xf>
    <xf numFmtId="0" fontId="19" fillId="11" borderId="28" xfId="0" applyFont="1" applyFill="1" applyBorder="1" applyAlignment="1" applyProtection="1">
      <alignment horizontal="center" vertical="center" wrapText="1"/>
      <protection hidden="1"/>
    </xf>
    <xf numFmtId="0" fontId="20" fillId="11" borderId="26" xfId="0" applyFont="1" applyFill="1" applyBorder="1" applyAlignment="1" applyProtection="1">
      <alignment horizontal="center" vertical="center" wrapText="1"/>
      <protection hidden="1"/>
    </xf>
    <xf numFmtId="0" fontId="20" fillId="11" borderId="27" xfId="0" applyFont="1" applyFill="1" applyBorder="1" applyAlignment="1" applyProtection="1">
      <alignment horizontal="center" vertical="center" wrapText="1"/>
      <protection hidden="1"/>
    </xf>
    <xf numFmtId="0" fontId="20" fillId="11" borderId="28" xfId="0" applyFont="1" applyFill="1" applyBorder="1" applyAlignment="1" applyProtection="1">
      <alignment horizontal="center" vertical="center" wrapText="1"/>
      <protection hidden="1"/>
    </xf>
    <xf numFmtId="0" fontId="19" fillId="11" borderId="26" xfId="0" applyFont="1" applyFill="1" applyBorder="1" applyAlignment="1" applyProtection="1">
      <alignment horizontal="center" vertical="center"/>
      <protection hidden="1"/>
    </xf>
    <xf numFmtId="0" fontId="19" fillId="11" borderId="27" xfId="0" applyFont="1" applyFill="1" applyBorder="1" applyAlignment="1" applyProtection="1">
      <alignment horizontal="center" vertical="center"/>
      <protection hidden="1"/>
    </xf>
    <xf numFmtId="0" fontId="19" fillId="11" borderId="28" xfId="0" applyFont="1" applyFill="1" applyBorder="1" applyAlignment="1" applyProtection="1">
      <alignment horizontal="center" vertical="center"/>
      <protection hidden="1"/>
    </xf>
    <xf numFmtId="0" fontId="16" fillId="11" borderId="26" xfId="0" applyFont="1" applyFill="1" applyBorder="1" applyAlignment="1" applyProtection="1">
      <alignment horizontal="center" vertical="center"/>
      <protection hidden="1"/>
    </xf>
    <xf numFmtId="0" fontId="16" fillId="11" borderId="27" xfId="0" applyFont="1" applyFill="1" applyBorder="1" applyAlignment="1" applyProtection="1">
      <alignment horizontal="center" vertical="center"/>
      <protection hidden="1"/>
    </xf>
    <xf numFmtId="0" fontId="16" fillId="11" borderId="28" xfId="0" applyFont="1" applyFill="1" applyBorder="1" applyAlignment="1" applyProtection="1">
      <alignment horizontal="center" vertical="center"/>
      <protection hidden="1"/>
    </xf>
    <xf numFmtId="0" fontId="17" fillId="11" borderId="22" xfId="0" applyFont="1" applyFill="1" applyBorder="1" applyAlignment="1" applyProtection="1">
      <alignment horizontal="center" vertical="center" wrapText="1"/>
      <protection hidden="1"/>
    </xf>
    <xf numFmtId="0" fontId="17" fillId="11" borderId="20" xfId="0" applyFont="1" applyFill="1" applyBorder="1" applyAlignment="1" applyProtection="1">
      <alignment horizontal="center" vertical="center" wrapText="1"/>
      <protection hidden="1"/>
    </xf>
    <xf numFmtId="0" fontId="17" fillId="11" borderId="19" xfId="0" applyFont="1" applyFill="1" applyBorder="1" applyAlignment="1" applyProtection="1">
      <alignment horizontal="center" vertical="center" wrapText="1"/>
      <protection hidden="1"/>
    </xf>
    <xf numFmtId="0" fontId="16" fillId="11" borderId="22" xfId="0" applyFont="1" applyFill="1" applyBorder="1" applyAlignment="1" applyProtection="1">
      <alignment horizontal="center" vertical="center" wrapText="1"/>
      <protection hidden="1"/>
    </xf>
    <xf numFmtId="0" fontId="16" fillId="11" borderId="20" xfId="0" applyFont="1" applyFill="1" applyBorder="1" applyAlignment="1" applyProtection="1">
      <alignment horizontal="center" vertical="center" wrapText="1"/>
      <protection hidden="1"/>
    </xf>
    <xf numFmtId="0" fontId="16" fillId="11" borderId="19" xfId="0" applyFont="1" applyFill="1" applyBorder="1" applyAlignment="1" applyProtection="1">
      <alignment horizontal="center" vertical="center" wrapText="1"/>
      <protection hidden="1"/>
    </xf>
    <xf numFmtId="0" fontId="16" fillId="11" borderId="22" xfId="0" applyFont="1" applyFill="1" applyBorder="1" applyAlignment="1" applyProtection="1">
      <alignment horizontal="justify" vertical="center" wrapText="1"/>
      <protection hidden="1"/>
    </xf>
    <xf numFmtId="0" fontId="16" fillId="11" borderId="20" xfId="0" applyFont="1" applyFill="1" applyBorder="1" applyAlignment="1" applyProtection="1">
      <alignment horizontal="justify" vertical="center" wrapText="1"/>
      <protection hidden="1"/>
    </xf>
    <xf numFmtId="0" fontId="16" fillId="11" borderId="19" xfId="0" applyFont="1" applyFill="1" applyBorder="1" applyAlignment="1" applyProtection="1">
      <alignment horizontal="justify" vertical="center" wrapText="1"/>
      <protection hidden="1"/>
    </xf>
    <xf numFmtId="0" fontId="19" fillId="11" borderId="26" xfId="0" applyFont="1" applyFill="1" applyBorder="1" applyAlignment="1" applyProtection="1">
      <alignment vertical="center"/>
      <protection hidden="1"/>
    </xf>
    <xf numFmtId="0" fontId="19" fillId="11" borderId="27" xfId="0" applyFont="1" applyFill="1" applyBorder="1" applyAlignment="1" applyProtection="1">
      <alignment vertical="center"/>
      <protection hidden="1"/>
    </xf>
    <xf numFmtId="0" fontId="19" fillId="11" borderId="28" xfId="0" applyFont="1" applyFill="1" applyBorder="1" applyAlignment="1" applyProtection="1">
      <alignment vertical="center"/>
      <protection hidden="1"/>
    </xf>
    <xf numFmtId="0" fontId="16" fillId="11" borderId="22" xfId="0" applyFont="1" applyFill="1" applyBorder="1" applyAlignment="1" applyProtection="1">
      <alignment horizontal="center" vertical="center"/>
      <protection hidden="1"/>
    </xf>
    <xf numFmtId="0" fontId="16" fillId="11" borderId="20" xfId="0" applyFont="1" applyFill="1" applyBorder="1" applyAlignment="1" applyProtection="1">
      <alignment horizontal="center" vertical="center"/>
      <protection hidden="1"/>
    </xf>
    <xf numFmtId="0" fontId="16" fillId="11" borderId="19" xfId="0" applyFont="1" applyFill="1" applyBorder="1" applyAlignment="1" applyProtection="1">
      <alignment horizontal="center" vertical="center"/>
      <protection hidden="1"/>
    </xf>
    <xf numFmtId="0" fontId="26" fillId="14" borderId="0" xfId="0" applyFont="1" applyFill="1" applyAlignment="1" applyProtection="1">
      <alignment horizontal="left" vertical="center" wrapText="1"/>
      <protection hidden="1"/>
    </xf>
    <xf numFmtId="0" fontId="26" fillId="0" borderId="69" xfId="0" applyFont="1" applyBorder="1" applyAlignment="1" applyProtection="1">
      <alignment horizontal="left" vertical="top" wrapText="1"/>
      <protection hidden="1"/>
    </xf>
    <xf numFmtId="0" fontId="24" fillId="14" borderId="0" xfId="0" applyFont="1" applyFill="1" applyAlignment="1" applyProtection="1">
      <alignment horizontal="center" vertical="center" wrapText="1"/>
      <protection hidden="1"/>
    </xf>
    <xf numFmtId="9" fontId="0" fillId="14" borderId="0" xfId="2" applyFont="1" applyFill="1" applyBorder="1" applyAlignment="1" applyProtection="1">
      <alignment horizontal="center" vertical="center" wrapText="1"/>
      <protection hidden="1"/>
    </xf>
    <xf numFmtId="0" fontId="14" fillId="14" borderId="0" xfId="1" applyFill="1" applyAlignment="1" applyProtection="1">
      <alignment horizontal="center" vertical="center" wrapText="1"/>
      <protection hidden="1"/>
    </xf>
    <xf numFmtId="0" fontId="25" fillId="13" borderId="70" xfId="0" applyFont="1" applyFill="1" applyBorder="1" applyAlignment="1" applyProtection="1">
      <alignment horizontal="center" vertical="center" wrapText="1"/>
      <protection hidden="1"/>
    </xf>
    <xf numFmtId="0" fontId="25" fillId="13" borderId="71" xfId="0" applyFont="1" applyFill="1" applyBorder="1" applyAlignment="1" applyProtection="1">
      <alignment horizontal="center" vertical="center" wrapText="1"/>
      <protection hidden="1"/>
    </xf>
    <xf numFmtId="0" fontId="25" fillId="13" borderId="72" xfId="0" applyFont="1" applyFill="1" applyBorder="1" applyAlignment="1" applyProtection="1">
      <alignment horizontal="center" vertical="center" wrapText="1"/>
      <protection hidden="1"/>
    </xf>
    <xf numFmtId="0" fontId="26" fillId="0" borderId="70" xfId="0" applyFont="1" applyBorder="1" applyAlignment="1" applyProtection="1">
      <alignment horizontal="left" vertical="top" wrapText="1"/>
      <protection hidden="1"/>
    </xf>
    <xf numFmtId="0" fontId="26" fillId="0" borderId="71" xfId="0" applyFont="1" applyBorder="1" applyAlignment="1" applyProtection="1">
      <alignment horizontal="left" vertical="top" wrapText="1"/>
      <protection hidden="1"/>
    </xf>
    <xf numFmtId="0" fontId="26" fillId="0" borderId="72" xfId="0" applyFont="1" applyBorder="1" applyAlignment="1" applyProtection="1">
      <alignment horizontal="left" vertical="top" wrapText="1"/>
      <protection hidden="1"/>
    </xf>
    <xf numFmtId="0" fontId="14" fillId="0" borderId="0" xfId="1" applyAlignment="1" applyProtection="1">
      <alignment horizontal="center" vertical="center"/>
      <protection hidden="1"/>
    </xf>
    <xf numFmtId="2" fontId="1" fillId="0" borderId="85" xfId="0" applyNumberFormat="1" applyFont="1" applyBorder="1" applyAlignment="1" applyProtection="1">
      <alignment horizontal="center" vertical="center"/>
      <protection hidden="1"/>
    </xf>
    <xf numFmtId="2" fontId="1" fillId="0" borderId="76" xfId="0" applyNumberFormat="1" applyFont="1" applyBorder="1" applyAlignment="1" applyProtection="1">
      <alignment horizontal="center" vertical="center"/>
      <protection hidden="1"/>
    </xf>
    <xf numFmtId="2" fontId="1" fillId="0" borderId="81" xfId="0" applyNumberFormat="1" applyFont="1" applyBorder="1" applyAlignment="1" applyProtection="1">
      <alignment horizontal="center" vertical="center"/>
      <protection hidden="1"/>
    </xf>
    <xf numFmtId="2" fontId="1" fillId="0" borderId="82" xfId="0" applyNumberFormat="1" applyFont="1" applyBorder="1" applyAlignment="1" applyProtection="1">
      <alignment horizontal="center" vertical="center"/>
      <protection hidden="1"/>
    </xf>
    <xf numFmtId="2" fontId="1" fillId="0" borderId="87" xfId="0" applyNumberFormat="1" applyFont="1" applyBorder="1" applyAlignment="1" applyProtection="1">
      <alignment horizontal="center" vertical="center"/>
      <protection hidden="1"/>
    </xf>
    <xf numFmtId="2" fontId="1" fillId="0" borderId="77" xfId="0" applyNumberFormat="1" applyFont="1" applyBorder="1" applyAlignment="1" applyProtection="1">
      <alignment horizontal="center" vertical="center"/>
      <protection hidden="1"/>
    </xf>
    <xf numFmtId="164" fontId="11" fillId="0" borderId="85" xfId="0" applyNumberFormat="1" applyFont="1" applyBorder="1" applyAlignment="1" applyProtection="1">
      <alignment horizontal="left" vertical="center" wrapText="1"/>
      <protection hidden="1"/>
    </xf>
    <xf numFmtId="164" fontId="11" fillId="0" borderId="76" xfId="0" applyNumberFormat="1" applyFont="1" applyBorder="1" applyAlignment="1" applyProtection="1">
      <alignment horizontal="left" vertical="center" wrapText="1"/>
      <protection hidden="1"/>
    </xf>
    <xf numFmtId="164" fontId="11" fillId="0" borderId="81" xfId="0" applyNumberFormat="1" applyFont="1" applyBorder="1" applyAlignment="1" applyProtection="1">
      <alignment horizontal="left" vertical="center" wrapText="1"/>
      <protection hidden="1"/>
    </xf>
    <xf numFmtId="164" fontId="11" fillId="0" borderId="82" xfId="0" applyNumberFormat="1" applyFont="1" applyBorder="1" applyAlignment="1" applyProtection="1">
      <alignment horizontal="left" vertical="center" wrapText="1"/>
      <protection hidden="1"/>
    </xf>
    <xf numFmtId="164" fontId="11" fillId="0" borderId="87" xfId="0" applyNumberFormat="1" applyFont="1" applyBorder="1" applyAlignment="1" applyProtection="1">
      <alignment horizontal="left" vertical="center" wrapText="1"/>
      <protection hidden="1"/>
    </xf>
    <xf numFmtId="164" fontId="11" fillId="0" borderId="77" xfId="0" applyNumberFormat="1" applyFont="1" applyBorder="1" applyAlignment="1" applyProtection="1">
      <alignment horizontal="left" vertical="center" wrapText="1"/>
      <protection hidden="1"/>
    </xf>
    <xf numFmtId="0" fontId="1" fillId="0" borderId="86"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84" xfId="0" applyFont="1" applyBorder="1" applyAlignment="1" applyProtection="1">
      <alignment horizontal="center" vertical="center"/>
      <protection hidden="1"/>
    </xf>
    <xf numFmtId="0" fontId="2" fillId="0" borderId="92"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2" fillId="0" borderId="86" xfId="0" applyFont="1" applyBorder="1" applyAlignment="1" applyProtection="1">
      <alignment horizontal="center" vertical="center"/>
      <protection hidden="1"/>
    </xf>
    <xf numFmtId="0" fontId="2" fillId="0" borderId="76" xfId="0" applyFont="1" applyBorder="1" applyAlignment="1" applyProtection="1">
      <alignment horizontal="center" vertical="center"/>
      <protection hidden="1"/>
    </xf>
    <xf numFmtId="2" fontId="13" fillId="0" borderId="26" xfId="0" applyNumberFormat="1" applyFont="1" applyBorder="1" applyAlignment="1" applyProtection="1">
      <alignment horizontal="center" vertical="center"/>
      <protection hidden="1"/>
    </xf>
    <xf numFmtId="2" fontId="13" fillId="0" borderId="27" xfId="0" applyNumberFormat="1" applyFont="1" applyBorder="1" applyAlignment="1" applyProtection="1">
      <alignment horizontal="center" vertical="center"/>
      <protection hidden="1"/>
    </xf>
    <xf numFmtId="2" fontId="13" fillId="0" borderId="28" xfId="0" applyNumberFormat="1" applyFont="1" applyBorder="1" applyAlignment="1" applyProtection="1">
      <alignment horizontal="center" vertical="center"/>
      <protection hidden="1"/>
    </xf>
    <xf numFmtId="0" fontId="6" fillId="4" borderId="57" xfId="0" applyFont="1" applyFill="1" applyBorder="1" applyAlignment="1" applyProtection="1">
      <alignment horizontal="center" vertical="center" wrapText="1"/>
      <protection hidden="1"/>
    </xf>
    <xf numFmtId="0" fontId="6" fillId="4" borderId="78" xfId="0" applyFont="1" applyFill="1" applyBorder="1" applyAlignment="1" applyProtection="1">
      <alignment horizontal="center" vertical="center" wrapText="1"/>
      <protection hidden="1"/>
    </xf>
    <xf numFmtId="2" fontId="29" fillId="0" borderId="26" xfId="0" applyNumberFormat="1" applyFont="1" applyBorder="1" applyAlignment="1" applyProtection="1">
      <alignment horizontal="center" vertical="center"/>
      <protection hidden="1"/>
    </xf>
    <xf numFmtId="2" fontId="29" fillId="0" borderId="27" xfId="0" applyNumberFormat="1" applyFont="1" applyBorder="1" applyAlignment="1" applyProtection="1">
      <alignment horizontal="center" vertical="center"/>
      <protection hidden="1"/>
    </xf>
    <xf numFmtId="2" fontId="29" fillId="0" borderId="28" xfId="0" applyNumberFormat="1" applyFont="1" applyBorder="1" applyAlignment="1" applyProtection="1">
      <alignment horizontal="center" vertical="center"/>
      <protection hidden="1"/>
    </xf>
    <xf numFmtId="0" fontId="8" fillId="0" borderId="61" xfId="0" applyFont="1" applyBorder="1" applyAlignment="1" applyProtection="1">
      <alignment horizontal="center" vertical="center" wrapText="1"/>
      <protection hidden="1"/>
    </xf>
    <xf numFmtId="0" fontId="8" fillId="0" borderId="62" xfId="0" applyFont="1" applyBorder="1" applyAlignment="1" applyProtection="1">
      <alignment horizontal="center" vertical="center" wrapText="1"/>
      <protection hidden="1"/>
    </xf>
    <xf numFmtId="0" fontId="8" fillId="0" borderId="63" xfId="0" applyFont="1" applyBorder="1" applyAlignment="1" applyProtection="1">
      <alignment horizontal="center" vertical="center" wrapText="1"/>
      <protection hidden="1"/>
    </xf>
    <xf numFmtId="0" fontId="10" fillId="0" borderId="61" xfId="0" applyFont="1" applyBorder="1" applyAlignment="1" applyProtection="1">
      <alignment horizontal="center" vertical="center" wrapText="1"/>
      <protection hidden="1"/>
    </xf>
    <xf numFmtId="0" fontId="10" fillId="0" borderId="62" xfId="0" applyFont="1" applyBorder="1" applyAlignment="1" applyProtection="1">
      <alignment horizontal="center" vertical="center" wrapText="1"/>
      <protection hidden="1"/>
    </xf>
    <xf numFmtId="0" fontId="10" fillId="0" borderId="63" xfId="0" applyFont="1" applyBorder="1" applyAlignment="1" applyProtection="1">
      <alignment horizontal="center" vertical="center" wrapText="1"/>
      <protection hidden="1"/>
    </xf>
    <xf numFmtId="0" fontId="13" fillId="0" borderId="61" xfId="0" applyFont="1" applyBorder="1" applyAlignment="1" applyProtection="1">
      <alignment horizontal="center" vertical="center" wrapText="1"/>
      <protection hidden="1"/>
    </xf>
    <xf numFmtId="0" fontId="13" fillId="0" borderId="62" xfId="0" applyFont="1" applyBorder="1" applyAlignment="1" applyProtection="1">
      <alignment horizontal="center" vertical="center" wrapText="1"/>
      <protection hidden="1"/>
    </xf>
    <xf numFmtId="0" fontId="13" fillId="0" borderId="63" xfId="0" applyFont="1" applyBorder="1" applyAlignment="1" applyProtection="1">
      <alignment horizontal="center" vertical="center" wrapText="1"/>
      <protection hidden="1"/>
    </xf>
    <xf numFmtId="164" fontId="11" fillId="0" borderId="59" xfId="0" applyNumberFormat="1" applyFont="1" applyBorder="1" applyAlignment="1" applyProtection="1">
      <alignment horizontal="center" vertical="center" wrapText="1"/>
      <protection hidden="1"/>
    </xf>
    <xf numFmtId="164" fontId="11" fillId="0" borderId="60" xfId="0" applyNumberFormat="1" applyFont="1" applyBorder="1" applyAlignment="1" applyProtection="1">
      <alignment horizontal="center" vertical="center" wrapText="1"/>
      <protection hidden="1"/>
    </xf>
    <xf numFmtId="164" fontId="11" fillId="0" borderId="64" xfId="0" applyNumberFormat="1" applyFont="1" applyBorder="1" applyAlignment="1" applyProtection="1">
      <alignment horizontal="center" vertical="center" wrapText="1"/>
      <protection hidden="1"/>
    </xf>
    <xf numFmtId="0" fontId="10" fillId="0" borderId="36" xfId="0" applyFont="1" applyBorder="1" applyAlignment="1" applyProtection="1">
      <alignment horizontal="center" vertical="center" wrapText="1"/>
      <protection hidden="1"/>
    </xf>
    <xf numFmtId="0" fontId="10" fillId="0" borderId="43" xfId="0" applyFont="1" applyBorder="1" applyAlignment="1" applyProtection="1">
      <alignment horizontal="center" vertical="center" wrapText="1"/>
      <protection hidden="1"/>
    </xf>
    <xf numFmtId="0" fontId="10" fillId="0" borderId="51" xfId="0" applyFont="1" applyBorder="1" applyAlignment="1" applyProtection="1">
      <alignment horizontal="center" vertical="center" wrapText="1"/>
      <protection hidden="1"/>
    </xf>
    <xf numFmtId="0" fontId="10" fillId="0" borderId="53" xfId="0" applyFont="1" applyBorder="1" applyAlignment="1" applyProtection="1">
      <alignment horizontal="center" vertical="center" wrapText="1"/>
      <protection hidden="1"/>
    </xf>
    <xf numFmtId="0" fontId="3" fillId="0" borderId="6" xfId="0" applyFont="1" applyBorder="1" applyAlignment="1" applyProtection="1">
      <alignment horizontal="center" vertical="center"/>
      <protection hidden="1"/>
    </xf>
    <xf numFmtId="0" fontId="3" fillId="4" borderId="11" xfId="0" applyFont="1" applyFill="1" applyBorder="1" applyAlignment="1" applyProtection="1">
      <alignment horizontal="center" vertical="center" wrapText="1"/>
      <protection hidden="1"/>
    </xf>
    <xf numFmtId="0" fontId="3" fillId="4" borderId="35"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wrapText="1"/>
      <protection hidden="1"/>
    </xf>
    <xf numFmtId="0" fontId="6" fillId="4" borderId="35" xfId="0" applyFont="1" applyFill="1" applyBorder="1" applyAlignment="1" applyProtection="1">
      <alignment horizontal="center" vertical="center" wrapText="1"/>
      <protection hidden="1"/>
    </xf>
    <xf numFmtId="0" fontId="6" fillId="4" borderId="12" xfId="0" applyFont="1" applyFill="1" applyBorder="1" applyAlignment="1" applyProtection="1">
      <alignment horizontal="center" vertical="center" wrapText="1"/>
      <protection locked="0"/>
    </xf>
    <xf numFmtId="0" fontId="6" fillId="4" borderId="45"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hidden="1"/>
    </xf>
    <xf numFmtId="0" fontId="7" fillId="4" borderId="68" xfId="0" applyFont="1" applyFill="1" applyBorder="1" applyAlignment="1" applyProtection="1">
      <alignment horizontal="center" vertical="center" wrapText="1"/>
      <protection hidden="1"/>
    </xf>
    <xf numFmtId="0" fontId="6" fillId="4" borderId="13" xfId="0" applyFont="1" applyFill="1" applyBorder="1" applyAlignment="1" applyProtection="1">
      <alignment horizontal="center" vertical="center" wrapText="1"/>
      <protection hidden="1"/>
    </xf>
    <xf numFmtId="0" fontId="7" fillId="4" borderId="35" xfId="0" applyFont="1" applyFill="1" applyBorder="1" applyAlignment="1" applyProtection="1">
      <alignment horizontal="center" vertical="center" wrapText="1"/>
      <protection hidden="1"/>
    </xf>
    <xf numFmtId="0" fontId="4" fillId="3" borderId="8" xfId="0" applyFont="1"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vertical="center" wrapText="1"/>
      <protection locked="0"/>
    </xf>
    <xf numFmtId="0" fontId="3" fillId="4" borderId="35"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93" xfId="0" applyFont="1" applyBorder="1" applyAlignment="1" applyProtection="1">
      <alignment horizontal="center" vertical="center"/>
      <protection hidden="1"/>
    </xf>
    <xf numFmtId="0" fontId="2" fillId="2" borderId="88" xfId="0" applyFont="1" applyFill="1" applyBorder="1" applyAlignment="1" applyProtection="1">
      <alignment horizontal="center" vertical="center"/>
      <protection locked="0"/>
    </xf>
    <xf numFmtId="0" fontId="2" fillId="2" borderId="79" xfId="0" applyFont="1" applyFill="1" applyBorder="1" applyAlignment="1" applyProtection="1">
      <alignment horizontal="center" vertical="center"/>
      <protection locked="0"/>
    </xf>
    <xf numFmtId="0" fontId="2" fillId="2" borderId="83"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2" fillId="2" borderId="89" xfId="0" applyFont="1" applyFill="1" applyBorder="1" applyAlignment="1" applyProtection="1">
      <alignment horizontal="center" vertical="center"/>
      <protection locked="0"/>
    </xf>
    <xf numFmtId="0" fontId="2" fillId="2" borderId="90" xfId="0" applyFont="1" applyFill="1" applyBorder="1" applyAlignment="1" applyProtection="1">
      <alignment horizontal="center" vertical="center"/>
      <protection locked="0"/>
    </xf>
    <xf numFmtId="0" fontId="2" fillId="2" borderId="91" xfId="0" applyFont="1" applyFill="1" applyBorder="1" applyAlignment="1" applyProtection="1">
      <alignment horizontal="center" vertical="center"/>
      <protection locked="0"/>
    </xf>
    <xf numFmtId="0" fontId="3" fillId="4" borderId="57" xfId="0" applyFont="1" applyFill="1" applyBorder="1" applyAlignment="1" applyProtection="1">
      <alignment horizontal="center" vertical="center" wrapText="1"/>
      <protection hidden="1"/>
    </xf>
    <xf numFmtId="0" fontId="3" fillId="4" borderId="58" xfId="0" applyFont="1" applyFill="1" applyBorder="1" applyAlignment="1" applyProtection="1">
      <alignment horizontal="center" vertical="center" wrapText="1"/>
      <protection hidden="1"/>
    </xf>
    <xf numFmtId="164" fontId="8" fillId="0" borderId="61" xfId="0" applyNumberFormat="1" applyFont="1" applyBorder="1" applyAlignment="1" applyProtection="1">
      <alignment horizontal="center" vertical="center" wrapText="1"/>
      <protection hidden="1"/>
    </xf>
    <xf numFmtId="164" fontId="8" fillId="0" borderId="62" xfId="0" applyNumberFormat="1" applyFont="1" applyBorder="1" applyAlignment="1" applyProtection="1">
      <alignment horizontal="center" vertical="center" wrapText="1"/>
      <protection hidden="1"/>
    </xf>
    <xf numFmtId="164" fontId="8" fillId="0" borderId="63" xfId="0" applyNumberFormat="1" applyFont="1" applyBorder="1" applyAlignment="1" applyProtection="1">
      <alignment horizontal="center" vertical="center" wrapText="1"/>
      <protection hidden="1"/>
    </xf>
    <xf numFmtId="0" fontId="13" fillId="0" borderId="36" xfId="0" applyFont="1" applyBorder="1" applyAlignment="1" applyProtection="1">
      <alignment horizontal="center" vertical="center" wrapText="1"/>
      <protection hidden="1"/>
    </xf>
    <xf numFmtId="0" fontId="13" fillId="0" borderId="41" xfId="0" applyFont="1" applyBorder="1" applyAlignment="1" applyProtection="1">
      <alignment horizontal="center" vertical="center" wrapText="1"/>
      <protection hidden="1"/>
    </xf>
    <xf numFmtId="0" fontId="13" fillId="0" borderId="39" xfId="0" applyFont="1" applyBorder="1" applyAlignment="1" applyProtection="1">
      <alignment horizontal="center" vertical="center" wrapText="1"/>
      <protection hidden="1"/>
    </xf>
    <xf numFmtId="0" fontId="10" fillId="0" borderId="39" xfId="0" applyFont="1" applyBorder="1" applyAlignment="1" applyProtection="1">
      <alignment horizontal="center" vertical="center" wrapText="1"/>
      <protection hidden="1"/>
    </xf>
    <xf numFmtId="0" fontId="10" fillId="0" borderId="41" xfId="0" applyFont="1" applyBorder="1" applyAlignment="1" applyProtection="1">
      <alignment horizontal="center" vertical="center" wrapText="1"/>
      <protection hidden="1"/>
    </xf>
    <xf numFmtId="2" fontId="9" fillId="0" borderId="66" xfId="0" applyNumberFormat="1" applyFont="1" applyBorder="1" applyAlignment="1" applyProtection="1">
      <alignment horizontal="center" vertical="center" wrapText="1"/>
      <protection hidden="1"/>
    </xf>
    <xf numFmtId="2" fontId="9" fillId="0" borderId="67" xfId="0" applyNumberFormat="1" applyFont="1" applyBorder="1" applyAlignment="1" applyProtection="1">
      <alignment horizontal="center" vertical="center" wrapText="1"/>
      <protection hidden="1"/>
    </xf>
  </cellXfs>
  <cellStyles count="4">
    <cellStyle name="Millares [0] 2" xfId="3"/>
    <cellStyle name="Normal" xfId="0" builtinId="0"/>
    <cellStyle name="Normal 2" xfId="1"/>
    <cellStyle name="Porcentaje 2" xfId="2"/>
  </cellStyles>
  <dxfs count="580">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ont>
        <color theme="0"/>
      </font>
      <fill>
        <patternFill>
          <bgColor rgb="FFC00000"/>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ont>
        <color theme="0"/>
      </font>
      <fill>
        <patternFill>
          <bgColor rgb="FFC00000"/>
        </patternFill>
      </fill>
    </dxf>
    <dxf>
      <fill>
        <patternFill>
          <bgColor theme="5" tint="-0.24994659260841701"/>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5" tint="-0.24994659260841701"/>
        </patternFill>
      </fill>
    </dxf>
    <dxf>
      <font>
        <color theme="0"/>
      </font>
      <fill>
        <patternFill>
          <bgColor theme="9" tint="-0.24994659260841701"/>
        </patternFill>
      </fill>
    </dxf>
    <dxf>
      <font>
        <color theme="0"/>
      </font>
      <fill>
        <patternFill>
          <bgColor rgb="FFC00000"/>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5" tint="-0.24994659260841701"/>
        </patternFill>
      </fill>
    </dxf>
    <dxf>
      <font>
        <color theme="0"/>
      </font>
      <fill>
        <patternFill>
          <bgColor rgb="FFC00000"/>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ont>
        <color theme="0"/>
      </font>
      <fill>
        <patternFill>
          <bgColor rgb="FFC00000"/>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ont>
        <color auto="1"/>
      </font>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ont>
        <color theme="0"/>
      </font>
      <fill>
        <patternFill>
          <bgColor rgb="FFC00000"/>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ill>
        <patternFill>
          <bgColor theme="9" tint="0.39994506668294322"/>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7" tint="0.39994506668294322"/>
        </patternFill>
      </fill>
    </dxf>
    <dxf>
      <fill>
        <patternFill>
          <bgColor theme="5" tint="-0.24994659260841701"/>
        </patternFill>
      </fill>
    </dxf>
    <dxf>
      <font>
        <color theme="0"/>
      </font>
      <fill>
        <patternFill>
          <bgColor theme="9" tint="-0.24994659260841701"/>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rgb="FFC00000"/>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7" tint="0.39994506668294322"/>
        </patternFill>
      </fill>
    </dxf>
    <dxf>
      <font>
        <color theme="0"/>
      </font>
      <fill>
        <patternFill>
          <bgColor rgb="FFC00000"/>
        </patternFill>
      </fill>
    </dxf>
    <dxf>
      <font>
        <b val="0"/>
        <i val="0"/>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9" tint="0.39994506668294322"/>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ill>
        <patternFill>
          <bgColor theme="7" tint="0.39994506668294322"/>
        </patternFill>
      </fill>
    </dxf>
    <dxf>
      <font>
        <color theme="0"/>
      </font>
      <fill>
        <patternFill>
          <bgColor rgb="FFC00000"/>
        </patternFill>
      </fill>
    </dxf>
    <dxf>
      <fill>
        <patternFill>
          <bgColor theme="5" tint="-0.24994659260841701"/>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ont>
        <color theme="0"/>
      </font>
      <fill>
        <patternFill>
          <bgColor rgb="FFC00000"/>
        </patternFill>
      </fill>
    </dxf>
    <dxf>
      <fill>
        <patternFill>
          <bgColor theme="5" tint="-0.24994659260841701"/>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theme="5" tint="-0.24994659260841701"/>
        </patternFill>
      </fill>
    </dxf>
    <dxf>
      <font>
        <b/>
        <i val="0"/>
        <color theme="1"/>
      </font>
      <fill>
        <patternFill>
          <bgColor theme="7" tint="0.39994506668294322"/>
        </patternFill>
      </fill>
    </dxf>
    <dxf>
      <font>
        <b/>
        <i val="0"/>
        <color theme="0"/>
      </font>
      <fill>
        <patternFill>
          <bgColor theme="9" tint="-0.24994659260841701"/>
        </patternFill>
      </fill>
    </dxf>
    <dxf>
      <font>
        <b/>
        <i val="0"/>
        <color auto="1"/>
      </font>
      <fill>
        <patternFill>
          <bgColor theme="9" tint="0.39994506668294322"/>
        </patternFill>
      </fill>
    </dxf>
    <dxf>
      <fill>
        <patternFill>
          <bgColor rgb="FF00B050"/>
        </patternFill>
      </fill>
    </dxf>
    <dxf>
      <fill>
        <patternFill>
          <bgColor rgb="FF92D050"/>
        </patternFill>
      </fill>
    </dxf>
    <dxf>
      <fill>
        <patternFill>
          <bgColor rgb="FFFFC000"/>
        </patternFill>
      </fill>
    </dxf>
    <dxf>
      <fill>
        <patternFill>
          <bgColor theme="5"/>
        </patternFill>
      </fill>
    </dxf>
    <dxf>
      <fill>
        <patternFill>
          <bgColor rgb="FFFF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ont>
        <color theme="0"/>
      </font>
      <fill>
        <patternFill>
          <bgColor rgb="FFC00000"/>
        </patternFill>
      </fill>
    </dxf>
    <dxf>
      <fill>
        <patternFill>
          <bgColor theme="7" tint="0.39994506668294322"/>
        </patternFill>
      </fill>
    </dxf>
    <dxf>
      <fill>
        <patternFill>
          <bgColor theme="9" tint="0.39994506668294322"/>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ont>
        <color theme="0"/>
      </font>
      <fill>
        <patternFill>
          <bgColor rgb="FFC00000"/>
        </patternFill>
      </fill>
    </dxf>
    <dxf>
      <fill>
        <patternFill>
          <bgColor theme="5" tint="-0.24994659260841701"/>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7" tint="0.39994506668294322"/>
        </patternFill>
      </fill>
    </dxf>
    <dxf>
      <fill>
        <patternFill>
          <bgColor theme="5" tint="-0.24994659260841701"/>
        </patternFill>
      </fill>
    </dxf>
    <dxf>
      <font>
        <color theme="0"/>
      </font>
      <fill>
        <patternFill>
          <bgColor theme="9" tint="-0.24994659260841701"/>
        </patternFill>
      </fill>
    </dxf>
    <dxf>
      <font>
        <color theme="0"/>
      </font>
      <fill>
        <patternFill>
          <bgColor rgb="FFC00000"/>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5" tint="-0.24994659260841701"/>
        </patternFill>
      </fill>
    </dxf>
    <dxf>
      <font>
        <color theme="0"/>
      </font>
      <fill>
        <patternFill>
          <bgColor rgb="FFC00000"/>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5" tint="-0.24994659260841701"/>
        </patternFill>
      </fill>
    </dxf>
    <dxf>
      <font>
        <color theme="0"/>
      </font>
      <fill>
        <patternFill>
          <bgColor rgb="FFC00000"/>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ont>
        <color auto="1"/>
      </font>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5" tint="-0.24994659260841701"/>
        </patternFill>
      </fill>
    </dxf>
    <dxf>
      <font>
        <color theme="0"/>
      </font>
      <fill>
        <patternFill>
          <bgColor rgb="FFC00000"/>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ill>
        <patternFill>
          <bgColor theme="9" tint="0.39994506668294322"/>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7" tint="0.39994506668294322"/>
        </patternFill>
      </fill>
    </dxf>
    <dxf>
      <fill>
        <patternFill>
          <bgColor theme="5" tint="-0.24994659260841701"/>
        </patternFill>
      </fill>
    </dxf>
    <dxf>
      <font>
        <color theme="0"/>
      </font>
      <fill>
        <patternFill>
          <bgColor theme="9" tint="-0.24994659260841701"/>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7" tint="0.39994506668294322"/>
        </patternFill>
      </fill>
    </dxf>
    <dxf>
      <font>
        <color theme="0"/>
      </font>
      <fill>
        <patternFill>
          <bgColor rgb="FFC00000"/>
        </patternFill>
      </fill>
    </dxf>
    <dxf>
      <fill>
        <patternFill>
          <bgColor theme="5" tint="-0.24994659260841701"/>
        </patternFill>
      </fill>
    </dxf>
    <dxf>
      <fill>
        <patternFill>
          <bgColor theme="9" tint="0.39994506668294322"/>
        </patternFill>
      </fill>
    </dxf>
    <dxf>
      <font>
        <color theme="0"/>
      </font>
      <fill>
        <patternFill>
          <bgColor rgb="FFC00000"/>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ill>
        <patternFill>
          <bgColor theme="9" tint="0.39994506668294322"/>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ill>
        <patternFill>
          <bgColor theme="5" tint="-0.24994659260841701"/>
        </patternFill>
      </fill>
    </dxf>
    <dxf>
      <fill>
        <patternFill>
          <bgColor theme="7" tint="0.39994506668294322"/>
        </patternFill>
      </fill>
    </dxf>
    <dxf>
      <font>
        <color theme="0"/>
      </font>
      <fill>
        <patternFill>
          <bgColor rgb="FFC00000"/>
        </patternFill>
      </fill>
    </dxf>
    <dxf>
      <font>
        <b val="0"/>
        <i val="0"/>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ill>
        <patternFill>
          <bgColor theme="9" tint="0.39994506668294322"/>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theme="9" tint="-0.24994659260841701"/>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ill>
        <patternFill>
          <bgColor theme="9" tint="0.39994506668294322"/>
        </patternFill>
      </fill>
    </dxf>
    <dxf>
      <fill>
        <patternFill>
          <bgColor theme="7" tint="0.39994506668294322"/>
        </patternFill>
      </fill>
    </dxf>
    <dxf>
      <font>
        <color theme="0"/>
      </font>
      <fill>
        <patternFill>
          <bgColor rgb="FFC00000"/>
        </patternFill>
      </fill>
    </dxf>
    <dxf>
      <fill>
        <patternFill>
          <bgColor theme="5" tint="-0.24994659260841701"/>
        </patternFill>
      </fill>
    </dxf>
    <dxf>
      <font>
        <color theme="0"/>
      </font>
      <fill>
        <patternFill>
          <bgColor theme="9" tint="-0.24994659260841701"/>
        </patternFill>
      </fill>
    </dxf>
    <dxf>
      <font>
        <color theme="0"/>
      </font>
      <fill>
        <patternFill>
          <bgColor rgb="FFC00000"/>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ill>
        <patternFill>
          <bgColor theme="7" tint="0.39994506668294322"/>
        </patternFill>
      </fill>
    </dxf>
    <dxf>
      <font>
        <color theme="0"/>
      </font>
      <fill>
        <patternFill>
          <bgColor rgb="FFC00000"/>
        </patternFill>
      </fill>
    </dxf>
    <dxf>
      <fill>
        <patternFill>
          <bgColor theme="5" tint="-0.24994659260841701"/>
        </patternFill>
      </fill>
    </dxf>
    <dxf>
      <font>
        <color theme="0"/>
      </font>
      <fill>
        <patternFill>
          <bgColor theme="9" tint="-0.24994659260841701"/>
        </patternFill>
      </fill>
    </dxf>
    <dxf>
      <fill>
        <patternFill>
          <bgColor theme="9" tint="0.39994506668294322"/>
        </patternFill>
      </fill>
    </dxf>
    <dxf>
      <fill>
        <patternFill>
          <bgColor theme="5" tint="-0.24994659260841701"/>
        </patternFill>
      </fill>
    </dxf>
    <dxf>
      <fill>
        <patternFill>
          <bgColor theme="7" tint="0.39994506668294322"/>
        </patternFill>
      </fill>
    </dxf>
    <dxf>
      <font>
        <color theme="0"/>
      </font>
      <fill>
        <patternFill>
          <bgColor theme="9" tint="-0.24994659260841701"/>
        </patternFill>
      </fill>
    </dxf>
    <dxf>
      <fill>
        <patternFill>
          <bgColor theme="9" tint="0.39994506668294322"/>
        </patternFill>
      </fill>
    </dxf>
    <dxf>
      <font>
        <color theme="0"/>
      </font>
      <fill>
        <patternFill>
          <bgColor rgb="FFC00000"/>
        </patternFill>
      </fill>
    </dxf>
    <dxf>
      <fill>
        <patternFill>
          <bgColor theme="9" tint="0.39994506668294322"/>
        </patternFill>
      </fill>
    </dxf>
    <dxf>
      <font>
        <color theme="0"/>
      </font>
      <fill>
        <patternFill>
          <bgColor theme="9" tint="-0.24994659260841701"/>
        </patternFill>
      </fill>
    </dxf>
    <dxf>
      <fill>
        <patternFill>
          <bgColor theme="7" tint="0.39994506668294322"/>
        </patternFill>
      </fill>
    </dxf>
    <dxf>
      <fill>
        <patternFill>
          <bgColor theme="5" tint="-0.24994659260841701"/>
        </patternFill>
      </fill>
    </dxf>
    <dxf>
      <font>
        <color theme="0"/>
      </font>
      <fill>
        <patternFill>
          <bgColor rgb="FFC0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theme="5" tint="-0.24994659260841701"/>
        </patternFill>
      </fill>
    </dxf>
    <dxf>
      <font>
        <b/>
        <i val="0"/>
        <color theme="1"/>
      </font>
      <fill>
        <patternFill>
          <bgColor theme="7" tint="0.39994506668294322"/>
        </patternFill>
      </fill>
    </dxf>
    <dxf>
      <font>
        <b/>
        <i val="0"/>
        <color theme="0"/>
      </font>
      <fill>
        <patternFill>
          <bgColor theme="9" tint="-0.24994659260841701"/>
        </patternFill>
      </fill>
    </dxf>
    <dxf>
      <font>
        <b/>
        <i val="0"/>
        <color auto="1"/>
      </font>
      <fill>
        <patternFill>
          <bgColor theme="9" tint="0.39994506668294322"/>
        </patternFill>
      </fill>
    </dxf>
    <dxf>
      <fill>
        <patternFill>
          <bgColor rgb="FF00B050"/>
        </patternFill>
      </fill>
    </dxf>
    <dxf>
      <fill>
        <patternFill>
          <bgColor rgb="FF92D050"/>
        </patternFill>
      </fill>
    </dxf>
    <dxf>
      <fill>
        <patternFill>
          <bgColor rgb="FFFFC000"/>
        </patternFill>
      </fill>
    </dxf>
    <dxf>
      <fill>
        <patternFill>
          <bgColor theme="5"/>
        </patternFill>
      </fill>
    </dxf>
    <dxf>
      <fill>
        <patternFill>
          <bgColor rgb="FFFF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8E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Gr&#225;ficas!A1"/><Relationship Id="rId2" Type="http://schemas.openxmlformats.org/officeDocument/2006/relationships/image" Target="../media/image1.png"/><Relationship Id="rId1" Type="http://schemas.openxmlformats.org/officeDocument/2006/relationships/hyperlink" Target="#Inicio!A1"/><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9</xdr:row>
      <xdr:rowOff>9525</xdr:rowOff>
    </xdr:from>
    <xdr:to>
      <xdr:col>16</xdr:col>
      <xdr:colOff>0</xdr:colOff>
      <xdr:row>11</xdr:row>
      <xdr:rowOff>57150</xdr:rowOff>
    </xdr:to>
    <xdr:pic>
      <xdr:nvPicPr>
        <xdr:cNvPr id="1083" name="Gráfico 1" descr="Lista de comprobación">
          <a:hlinkClick xmlns:r="http://schemas.openxmlformats.org/officeDocument/2006/relationships" r:id="rId1"/>
          <a:extLst>
            <a:ext uri="{FF2B5EF4-FFF2-40B4-BE49-F238E27FC236}">
              <a16:creationId xmlns:a16="http://schemas.microsoft.com/office/drawing/2014/main" xmlns="" id="{50F6F708-97F7-4749-9456-2CCF6C96A4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35300" y="2914650"/>
          <a:ext cx="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12</xdr:row>
      <xdr:rowOff>342900</xdr:rowOff>
    </xdr:from>
    <xdr:to>
      <xdr:col>16</xdr:col>
      <xdr:colOff>0</xdr:colOff>
      <xdr:row>13</xdr:row>
      <xdr:rowOff>520251</xdr:rowOff>
    </xdr:to>
    <xdr:pic>
      <xdr:nvPicPr>
        <xdr:cNvPr id="1084" name="Gráfico 3" descr="Gráfico de barras">
          <a:hlinkClick xmlns:r="http://schemas.openxmlformats.org/officeDocument/2006/relationships" r:id="rId3"/>
          <a:extLst>
            <a:ext uri="{FF2B5EF4-FFF2-40B4-BE49-F238E27FC236}">
              <a16:creationId xmlns:a16="http://schemas.microsoft.com/office/drawing/2014/main" xmlns="" id="{CC6F9E02-3643-43CE-BACF-25FF916A638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735300" y="5972175"/>
          <a:ext cx="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276225</xdr:colOff>
      <xdr:row>1</xdr:row>
      <xdr:rowOff>180975</xdr:rowOff>
    </xdr:from>
    <xdr:to>
      <xdr:col>6</xdr:col>
      <xdr:colOff>0</xdr:colOff>
      <xdr:row>1</xdr:row>
      <xdr:rowOff>1133475</xdr:rowOff>
    </xdr:to>
    <xdr:pic>
      <xdr:nvPicPr>
        <xdr:cNvPr id="1085" name="Imagen 3">
          <a:extLst>
            <a:ext uri="{FF2B5EF4-FFF2-40B4-BE49-F238E27FC236}">
              <a16:creationId xmlns:a16="http://schemas.microsoft.com/office/drawing/2014/main" xmlns="" id="{0D7B4EBC-17CE-4586-9A00-FECBAD07A3B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105400" y="2381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1371600</xdr:colOff>
      <xdr:row>1</xdr:row>
      <xdr:rowOff>85725</xdr:rowOff>
    </xdr:from>
    <xdr:to>
      <xdr:col>10</xdr:col>
      <xdr:colOff>2006834</xdr:colOff>
      <xdr:row>1</xdr:row>
      <xdr:rowOff>1438275</xdr:rowOff>
    </xdr:to>
    <xdr:pic>
      <xdr:nvPicPr>
        <xdr:cNvPr id="1086" name="Imagen 4">
          <a:extLst>
            <a:ext uri="{FF2B5EF4-FFF2-40B4-BE49-F238E27FC236}">
              <a16:creationId xmlns:a16="http://schemas.microsoft.com/office/drawing/2014/main" xmlns="" id="{65E1657C-C0F6-4344-B705-CF56717EA70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8650" y="142875"/>
          <a:ext cx="53911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276225</xdr:colOff>
      <xdr:row>0</xdr:row>
      <xdr:rowOff>180975</xdr:rowOff>
    </xdr:from>
    <xdr:to>
      <xdr:col>4</xdr:col>
      <xdr:colOff>276225</xdr:colOff>
      <xdr:row>5</xdr:row>
      <xdr:rowOff>180975</xdr:rowOff>
    </xdr:to>
    <xdr:pic>
      <xdr:nvPicPr>
        <xdr:cNvPr id="2" name="Imagen 3">
          <a:extLst>
            <a:ext uri="{FF2B5EF4-FFF2-40B4-BE49-F238E27FC236}">
              <a16:creationId xmlns:a16="http://schemas.microsoft.com/office/drawing/2014/main" xmlns="" id="{25B4896C-D2CC-474E-9918-7F7D234FDC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9175" y="238125"/>
          <a:ext cx="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1371600</xdr:colOff>
      <xdr:row>0</xdr:row>
      <xdr:rowOff>85725</xdr:rowOff>
    </xdr:from>
    <xdr:to>
      <xdr:col>9</xdr:col>
      <xdr:colOff>901934</xdr:colOff>
      <xdr:row>7</xdr:row>
      <xdr:rowOff>104775</xdr:rowOff>
    </xdr:to>
    <xdr:pic>
      <xdr:nvPicPr>
        <xdr:cNvPr id="3" name="Imagen 4">
          <a:extLst>
            <a:ext uri="{FF2B5EF4-FFF2-40B4-BE49-F238E27FC236}">
              <a16:creationId xmlns:a16="http://schemas.microsoft.com/office/drawing/2014/main" xmlns="" id="{7C167784-F0A8-4912-8BD3-1571E968FB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142875"/>
          <a:ext cx="5388209"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chivogeneral-my.sharepoint.com/Users/Luz%20Edilia%20Manosalva/Documents/AGN%202020/2020/PAD%20Agosto%202020/DG/DIE-F-01_PLAN%20DE%20ACCION%20POR%20DEPENDENCIAS%20OAP%20v2-3108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GN%202020\2020\Plan%20de%20accion\2020\Areas\PA%20areas\DIE-F-01_PLAN%20DE%20ACCION%20POR%20DEPENDENCIAS%20v2-30012020%20SATP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anessa.lozano\Documents\01.%20Evaluaci&#243;n%20por%20dependencias\Evaluaci&#243;n_%20202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anessa.lozano\Downloads\Autodiagn&#243;stico%20Pol&#237;tica%20de%20GD%202020%20v3%20(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OBJETIVOS"/>
      <sheetName val="1. FORT_DEB"/>
      <sheetName val="2. ESTRATEGIAS"/>
      <sheetName val="3. ESTRUCTURA DEL AREA"/>
      <sheetName val="4. PLAN DE ACCION"/>
      <sheetName val="5. SGTO DPENDENCIAS"/>
      <sheetName val="Hoja2"/>
      <sheetName val="Plan Estratégico Inst"/>
      <sheetName val="TABLAS"/>
      <sheetName val="REV_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OBJETIVOS"/>
      <sheetName val="1. FORT_DEB"/>
      <sheetName val="2. ESTRATEGIAS"/>
      <sheetName val="3. ESTRUCTURA DEL AREA"/>
      <sheetName val="4. PLAN DE ACCION"/>
      <sheetName val="5. SGTO DPENDENCIAS"/>
      <sheetName val="Hoja2"/>
      <sheetName val="Plan Estratégico Inst"/>
      <sheetName val="TABLAS"/>
      <sheetName val="REV_1"/>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ntratación"/>
      <sheetName val="RESULTADOS-EVAL_X_ DEPENDENCIAS"/>
      <sheetName val="METAS PLAN ACCION "/>
      <sheetName val="METAS PAD"/>
      <sheetName val="CALIFICACIONES"/>
      <sheetName val="Tablas"/>
      <sheetName val="ANALISIS POR PRODUCTOS"/>
      <sheetName val="6. PAD DPENDENCIAS"/>
      <sheetName val="3. Participación Social"/>
      <sheetName val="4. Control Interno"/>
      <sheetName val="5. Rendición de Cuenta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MGDA"/>
      <sheetName val="Listas"/>
    </sheetNames>
    <sheetDataSet>
      <sheetData sheetId="0" refreshError="1"/>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1"/>
  <sheetViews>
    <sheetView zoomScaleNormal="100" workbookViewId="0">
      <selection activeCell="A2" sqref="A2:A6"/>
    </sheetView>
  </sheetViews>
  <sheetFormatPr baseColWidth="10" defaultColWidth="11.42578125" defaultRowHeight="15" x14ac:dyDescent="0.25"/>
  <cols>
    <col min="1" max="1" width="26.140625" style="89" customWidth="1"/>
    <col min="2" max="2" width="77.7109375" style="89" customWidth="1"/>
    <col min="3" max="3" width="19.7109375" style="89" customWidth="1"/>
    <col min="4" max="4" width="11.42578125" style="89"/>
    <col min="5" max="5" width="0" style="89" hidden="1" customWidth="1"/>
    <col min="6" max="6" width="19.140625" style="89" hidden="1" customWidth="1"/>
    <col min="7" max="9" width="11.42578125" style="89"/>
  </cols>
  <sheetData>
    <row r="1" spans="1:6" ht="15.75" thickBot="1" x14ac:dyDescent="0.3">
      <c r="A1" s="87" t="s">
        <v>0</v>
      </c>
      <c r="B1" s="88" t="s">
        <v>1</v>
      </c>
      <c r="C1" s="88" t="s">
        <v>2</v>
      </c>
    </row>
    <row r="2" spans="1:6" ht="15.75" thickBot="1" x14ac:dyDescent="0.3">
      <c r="A2" s="152" t="s">
        <v>3</v>
      </c>
      <c r="B2" s="90" t="s">
        <v>4</v>
      </c>
      <c r="C2" s="91" t="s">
        <v>5</v>
      </c>
      <c r="D2" s="89">
        <v>1</v>
      </c>
      <c r="E2" s="89" t="str">
        <f>MID(B2,1,180)</f>
        <v>La entidad carece de diagnóstico integral de archivos.</v>
      </c>
      <c r="F2" s="89">
        <f>LEN(B2)</f>
        <v>54</v>
      </c>
    </row>
    <row r="3" spans="1:6" ht="26.25" thickBot="1" x14ac:dyDescent="0.3">
      <c r="A3" s="153"/>
      <c r="B3" s="90" t="s">
        <v>6</v>
      </c>
      <c r="C3" s="92" t="s">
        <v>7</v>
      </c>
      <c r="E3" s="89" t="str">
        <f t="shared" ref="E3:E66" si="0">MID(B3,1,180)</f>
        <v>La entidad se encuentra elaborando el diagnóstico integral de archivos teniendo en cuenta los lineamientos establecidos por el Archivo General de la Nación.</v>
      </c>
      <c r="F3" s="89">
        <f t="shared" ref="F3:F66" si="1">LEN(B3)</f>
        <v>156</v>
      </c>
    </row>
    <row r="4" spans="1:6" ht="26.25" thickBot="1" x14ac:dyDescent="0.3">
      <c r="A4" s="153"/>
      <c r="B4" s="90" t="s">
        <v>8</v>
      </c>
      <c r="C4" s="93" t="s">
        <v>9</v>
      </c>
      <c r="E4" s="89" t="str">
        <f t="shared" si="0"/>
        <v>La entidad cuenta con el documento diagnóstico integral de archivos el cual incluye los aspectos archivísticos, de administración, conservación, infraestructura y tecnología.</v>
      </c>
      <c r="F4" s="89">
        <f t="shared" si="1"/>
        <v>174</v>
      </c>
    </row>
    <row r="5" spans="1:6" ht="39" thickBot="1" x14ac:dyDescent="0.3">
      <c r="A5" s="153"/>
      <c r="B5" s="90" t="s">
        <v>10</v>
      </c>
      <c r="C5" s="94" t="s">
        <v>11</v>
      </c>
      <c r="E5" s="89" t="str">
        <f t="shared" si="0"/>
        <v>La entidad realiza seguimiento y control al diagnóstico de archivos de acuerdo con las herramientas de medición y evaluación previstas que garanticen la elaboración de los instrume</v>
      </c>
      <c r="F5" s="89">
        <f t="shared" si="1"/>
        <v>199</v>
      </c>
    </row>
    <row r="6" spans="1:6" ht="39" thickBot="1" x14ac:dyDescent="0.3">
      <c r="A6" s="154"/>
      <c r="B6" s="90" t="s">
        <v>12</v>
      </c>
      <c r="C6" s="95" t="s">
        <v>13</v>
      </c>
      <c r="E6" s="89" t="str">
        <f t="shared" si="0"/>
        <v>La entidad realiza procesos de mejora continua al diagnóstico de archivos que generen mecanismos de actualización acorde con los cambios administrativos, normativos y tecnológicos.</v>
      </c>
      <c r="F6" s="89">
        <f t="shared" si="1"/>
        <v>180</v>
      </c>
    </row>
    <row r="7" spans="1:6" ht="15.75" thickBot="1" x14ac:dyDescent="0.3">
      <c r="A7" s="155" t="s">
        <v>14</v>
      </c>
      <c r="B7" s="90" t="s">
        <v>15</v>
      </c>
      <c r="C7" s="91" t="s">
        <v>5</v>
      </c>
      <c r="D7" s="89">
        <v>2</v>
      </c>
      <c r="E7" s="89" t="str">
        <f t="shared" si="0"/>
        <v>La entidad carece de la política de gestión documental.</v>
      </c>
      <c r="F7" s="89">
        <f t="shared" si="1"/>
        <v>55</v>
      </c>
    </row>
    <row r="8" spans="1:6" ht="26.25" thickBot="1" x14ac:dyDescent="0.3">
      <c r="A8" s="156"/>
      <c r="B8" s="90" t="s">
        <v>16</v>
      </c>
      <c r="C8" s="92" t="s">
        <v>7</v>
      </c>
      <c r="E8" s="89" t="str">
        <f t="shared" si="0"/>
        <v>La entidad se encuentra elaborando la política de gestión documental de acuerdo con los lineamientos establecidos por el Archivo General de la Nación.</v>
      </c>
      <c r="F8" s="89">
        <f t="shared" si="1"/>
        <v>150</v>
      </c>
    </row>
    <row r="9" spans="1:6" ht="26.25" thickBot="1" x14ac:dyDescent="0.3">
      <c r="A9" s="156"/>
      <c r="B9" s="90" t="s">
        <v>17</v>
      </c>
      <c r="C9" s="93" t="s">
        <v>9</v>
      </c>
      <c r="E9" s="89" t="str">
        <f t="shared" si="0"/>
        <v>La entidad implementa la Política de Gestión Documental y en ella se evidencia el compromiso de la alta dirección frente a la gestión documental.</v>
      </c>
      <c r="F9" s="89">
        <f t="shared" si="1"/>
        <v>145</v>
      </c>
    </row>
    <row r="10" spans="1:6" ht="51.75" thickBot="1" x14ac:dyDescent="0.3">
      <c r="A10" s="156"/>
      <c r="B10" s="90" t="s">
        <v>18</v>
      </c>
      <c r="C10" s="94" t="s">
        <v>11</v>
      </c>
      <c r="E10" s="89" t="str">
        <f t="shared" si="0"/>
        <v>La entidad realiza seguimiento y control a la Política de Gestión Documental de acuerdo con las herramientas de medición y evaluación previstas por la alta dirección, en articulaci</v>
      </c>
      <c r="F10" s="89">
        <f t="shared" si="1"/>
        <v>265</v>
      </c>
    </row>
    <row r="11" spans="1:6" ht="26.25" thickBot="1" x14ac:dyDescent="0.3">
      <c r="A11" s="157"/>
      <c r="B11" s="90" t="s">
        <v>19</v>
      </c>
      <c r="C11" s="95" t="s">
        <v>13</v>
      </c>
      <c r="E11" s="89" t="str">
        <f t="shared" si="0"/>
        <v>La entidad adelanta acciones de mejora continua que pueden derivarse en la actualización de la Política de Gestión Documental.</v>
      </c>
      <c r="F11" s="89">
        <f t="shared" si="1"/>
        <v>126</v>
      </c>
    </row>
    <row r="12" spans="1:6" ht="15.75" thickBot="1" x14ac:dyDescent="0.3">
      <c r="A12" s="155" t="s">
        <v>20</v>
      </c>
      <c r="B12" s="90" t="s">
        <v>21</v>
      </c>
      <c r="C12" s="91" t="s">
        <v>5</v>
      </c>
      <c r="D12" s="89">
        <v>3</v>
      </c>
      <c r="E12" s="89" t="str">
        <f t="shared" si="0"/>
        <v>La entidad carece del Programa de Gestión Documental- PGD.</v>
      </c>
      <c r="F12" s="89">
        <f t="shared" si="1"/>
        <v>58</v>
      </c>
    </row>
    <row r="13" spans="1:6" ht="26.25" thickBot="1" x14ac:dyDescent="0.3">
      <c r="A13" s="156"/>
      <c r="B13" s="90" t="s">
        <v>22</v>
      </c>
      <c r="C13" s="92" t="s">
        <v>7</v>
      </c>
      <c r="E13" s="89" t="str">
        <f t="shared" si="0"/>
        <v>La entidad se encuentra elaborando el programa de gestión Documental de acuerdo con los lineamientos y metodología definidos por el Archivo General de la Nación.</v>
      </c>
      <c r="F13" s="89">
        <f t="shared" si="1"/>
        <v>161</v>
      </c>
    </row>
    <row r="14" spans="1:6" ht="64.5" thickBot="1" x14ac:dyDescent="0.3">
      <c r="A14" s="156"/>
      <c r="B14" s="90" t="s">
        <v>23</v>
      </c>
      <c r="C14" s="93" t="s">
        <v>9</v>
      </c>
      <c r="E14" s="89" t="str">
        <f t="shared" si="0"/>
        <v>La entidad implementa y aprueba el Programa de Gestión Documental y en este se incorpora los lineamientos de los procesos archivísticos, encaminados a la planificación, procesamien</v>
      </c>
      <c r="F14" s="89">
        <f t="shared" si="1"/>
        <v>375</v>
      </c>
    </row>
    <row r="15" spans="1:6" ht="39" thickBot="1" x14ac:dyDescent="0.3">
      <c r="A15" s="156"/>
      <c r="B15" s="90" t="s">
        <v>24</v>
      </c>
      <c r="C15" s="94" t="s">
        <v>11</v>
      </c>
      <c r="E15" s="89" t="str">
        <f t="shared" si="0"/>
        <v>La entidad realiza monitoreo y análisis permanente al Programa de Gestión Documental, para garantizar su desarrollo que se materializará en acciones de revisión y evaluación al des</v>
      </c>
      <c r="F15" s="89">
        <f t="shared" si="1"/>
        <v>196</v>
      </c>
    </row>
    <row r="16" spans="1:6" ht="39" thickBot="1" x14ac:dyDescent="0.3">
      <c r="A16" s="157"/>
      <c r="B16" s="90" t="s">
        <v>25</v>
      </c>
      <c r="C16" s="95" t="s">
        <v>13</v>
      </c>
      <c r="E16" s="89" t="str">
        <f t="shared" si="0"/>
        <v>La entidad realiza mejora continua al Programa de Gestión Documental, cuyo propósito es mantener los procesos y actividades de la gestión documental en continua innovación, desarro</v>
      </c>
      <c r="F16" s="89">
        <f t="shared" si="1"/>
        <v>200</v>
      </c>
    </row>
    <row r="17" spans="1:6" ht="15.75" thickBot="1" x14ac:dyDescent="0.3">
      <c r="A17" s="155" t="s">
        <v>26</v>
      </c>
      <c r="B17" s="90" t="s">
        <v>27</v>
      </c>
      <c r="C17" s="91" t="s">
        <v>5</v>
      </c>
      <c r="D17" s="89">
        <v>4</v>
      </c>
      <c r="E17" s="89" t="str">
        <f t="shared" si="0"/>
        <v>La entidad carece del Plan Institucional de Archivos - PINAR.</v>
      </c>
      <c r="F17" s="89">
        <f t="shared" si="1"/>
        <v>61</v>
      </c>
    </row>
    <row r="18" spans="1:6" ht="26.25" thickBot="1" x14ac:dyDescent="0.3">
      <c r="A18" s="156"/>
      <c r="B18" s="90" t="s">
        <v>28</v>
      </c>
      <c r="C18" s="92" t="s">
        <v>7</v>
      </c>
      <c r="E18" s="89" t="str">
        <f t="shared" si="0"/>
        <v>La entidad se encuentra elaborando el instrumento archivístico PINAR de acuerdo con los lineamientos y metodología establecida por el Archivo General de la Nación.</v>
      </c>
      <c r="F18" s="89">
        <f t="shared" si="1"/>
        <v>163</v>
      </c>
    </row>
    <row r="19" spans="1:6" ht="39" thickBot="1" x14ac:dyDescent="0.3">
      <c r="A19" s="156"/>
      <c r="B19" s="90" t="s">
        <v>29</v>
      </c>
      <c r="C19" s="93" t="s">
        <v>9</v>
      </c>
      <c r="E19" s="89" t="str">
        <f t="shared" si="0"/>
        <v>La entidad implementa el Plan Institucional de Archivos - PINAR y orienta el desarrollo de los planes, programas y proyectos de la función archivística a corto, mediano y largo pla</v>
      </c>
      <c r="F19" s="89">
        <f t="shared" si="1"/>
        <v>247</v>
      </c>
    </row>
    <row r="20" spans="1:6" ht="26.25" thickBot="1" x14ac:dyDescent="0.3">
      <c r="A20" s="156"/>
      <c r="B20" s="90" t="s">
        <v>30</v>
      </c>
      <c r="C20" s="94" t="s">
        <v>11</v>
      </c>
      <c r="E20" s="89" t="str">
        <f t="shared" si="0"/>
        <v>La entidad realiza seguimiento y control al Plan Institucional de Archivos, a través de instrumentos de medición, para garantizar el cumplimiento de los planes y proyectos.</v>
      </c>
      <c r="F20" s="89">
        <f t="shared" si="1"/>
        <v>172</v>
      </c>
    </row>
    <row r="21" spans="1:6" ht="26.25" thickBot="1" x14ac:dyDescent="0.3">
      <c r="A21" s="157"/>
      <c r="B21" s="90" t="s">
        <v>31</v>
      </c>
      <c r="C21" s="95" t="s">
        <v>13</v>
      </c>
      <c r="E21" s="89" t="str">
        <f t="shared" si="0"/>
        <v>La entidad realiza procesos de mejora continua al Plan Institucional de Archivos - PINAR, para generar recomendaciones sobre su desarrollo y actualización.</v>
      </c>
      <c r="F21" s="89">
        <f t="shared" si="1"/>
        <v>155</v>
      </c>
    </row>
    <row r="22" spans="1:6" ht="15.75" thickBot="1" x14ac:dyDescent="0.3">
      <c r="A22" s="155" t="s">
        <v>32</v>
      </c>
      <c r="B22" s="90" t="s">
        <v>33</v>
      </c>
      <c r="C22" s="91" t="s">
        <v>5</v>
      </c>
      <c r="D22" s="89">
        <v>5</v>
      </c>
      <c r="E22" s="89" t="str">
        <f t="shared" si="0"/>
        <v>La entidad carece del Sistema Integrado de Conservación- SIC</v>
      </c>
      <c r="F22" s="89">
        <f t="shared" si="1"/>
        <v>60</v>
      </c>
    </row>
    <row r="23" spans="1:6" ht="26.25" thickBot="1" x14ac:dyDescent="0.3">
      <c r="A23" s="156"/>
      <c r="B23" s="90" t="s">
        <v>34</v>
      </c>
      <c r="C23" s="92" t="s">
        <v>7</v>
      </c>
      <c r="E23" s="89" t="str">
        <f t="shared" si="0"/>
        <v>la entidad elabora el sistema integrado de conservación -SIC, teniendo en cuenta los lineamientos dados por el Archivo General de la Nación.</v>
      </c>
      <c r="F23" s="89">
        <f t="shared" si="1"/>
        <v>140</v>
      </c>
    </row>
    <row r="24" spans="1:6" ht="26.25" thickBot="1" x14ac:dyDescent="0.3">
      <c r="A24" s="156"/>
      <c r="B24" s="90" t="s">
        <v>35</v>
      </c>
      <c r="C24" s="93" t="s">
        <v>9</v>
      </c>
      <c r="E24" s="89" t="str">
        <f t="shared" si="0"/>
        <v>La entidad implementa el sistema integrado de conservación y en él se establecen los planes de conservación de documentos físicos y el plan de preservación digital.</v>
      </c>
      <c r="F24" s="89">
        <f t="shared" si="1"/>
        <v>164</v>
      </c>
    </row>
    <row r="25" spans="1:6" ht="26.25" thickBot="1" x14ac:dyDescent="0.3">
      <c r="A25" s="156"/>
      <c r="B25" s="90" t="s">
        <v>36</v>
      </c>
      <c r="C25" s="94" t="s">
        <v>11</v>
      </c>
      <c r="E25" s="89" t="str">
        <f t="shared" si="0"/>
        <v>La entidad realiza seguimiento y control al Sistema Integrado de Conservación, a través de sus instrumentos de evaluación.</v>
      </c>
      <c r="F25" s="89">
        <f t="shared" si="1"/>
        <v>122</v>
      </c>
    </row>
    <row r="26" spans="1:6" ht="26.25" thickBot="1" x14ac:dyDescent="0.3">
      <c r="A26" s="157"/>
      <c r="B26" s="90" t="s">
        <v>37</v>
      </c>
      <c r="C26" s="95" t="s">
        <v>13</v>
      </c>
      <c r="E26" s="89" t="str">
        <f t="shared" si="0"/>
        <v>la entidad realiza los procesos de mejora al sistema integrado de acuerdo con los hallazgos realizados durante el proceso de control y seguimiento.</v>
      </c>
      <c r="F26" s="89">
        <f t="shared" si="1"/>
        <v>147</v>
      </c>
    </row>
    <row r="27" spans="1:6" ht="39" customHeight="1" thickBot="1" x14ac:dyDescent="0.3">
      <c r="A27" s="155" t="s">
        <v>38</v>
      </c>
      <c r="B27" s="90" t="s">
        <v>39</v>
      </c>
      <c r="C27" s="91" t="s">
        <v>5</v>
      </c>
      <c r="D27" s="89">
        <v>6</v>
      </c>
      <c r="E27" s="89" t="str">
        <f t="shared" si="0"/>
        <v>La entidad carece de un plan de análisis de procesos y procedimientos de la producción documental.</v>
      </c>
      <c r="F27" s="89">
        <f t="shared" si="1"/>
        <v>98</v>
      </c>
    </row>
    <row r="28" spans="1:6" ht="51.75" thickBot="1" x14ac:dyDescent="0.3">
      <c r="A28" s="156"/>
      <c r="B28" s="90" t="s">
        <v>40</v>
      </c>
      <c r="C28" s="92" t="s">
        <v>7</v>
      </c>
      <c r="E28" s="89" t="str">
        <f t="shared" si="0"/>
        <v>La entidad a través de la oficina de planeación está desarrollando el análisis a los procesos y procedimientos de la producción documental, para identificar y eliminar duplicidad d</v>
      </c>
      <c r="F28" s="89">
        <f t="shared" si="1"/>
        <v>299</v>
      </c>
    </row>
    <row r="29" spans="1:6" ht="26.25" thickBot="1" x14ac:dyDescent="0.3">
      <c r="A29" s="156"/>
      <c r="B29" s="90" t="s">
        <v>41</v>
      </c>
      <c r="C29" s="93" t="s">
        <v>9</v>
      </c>
      <c r="E29" s="89" t="str">
        <f t="shared" si="0"/>
        <v>La entidad genera estrategias para dar a conocer los procesos y procedimientos de la producción documental, para hacerlos más ágiles y oportunos.</v>
      </c>
      <c r="F29" s="89">
        <f t="shared" si="1"/>
        <v>145</v>
      </c>
    </row>
    <row r="30" spans="1:6" ht="26.25" thickBot="1" x14ac:dyDescent="0.3">
      <c r="A30" s="156"/>
      <c r="B30" s="90" t="s">
        <v>42</v>
      </c>
      <c r="C30" s="94" t="s">
        <v>11</v>
      </c>
      <c r="E30" s="89" t="str">
        <f t="shared" si="0"/>
        <v>La entidad realiza seguimiento y control a los procesos y procedimientos de la producción documental con el fin de medir el avance de su implementación.</v>
      </c>
      <c r="F30" s="89">
        <f t="shared" si="1"/>
        <v>152</v>
      </c>
    </row>
    <row r="31" spans="1:6" ht="26.25" thickBot="1" x14ac:dyDescent="0.3">
      <c r="A31" s="157"/>
      <c r="B31" s="90" t="s">
        <v>43</v>
      </c>
      <c r="C31" s="95" t="s">
        <v>13</v>
      </c>
      <c r="E31" s="89" t="str">
        <f t="shared" si="0"/>
        <v>La entidad realiza procesos de mejora continua a los procesos y procedimientos de la producción documental, con el fin de generar mecanismos de actualización.</v>
      </c>
      <c r="F31" s="89">
        <f t="shared" si="1"/>
        <v>158</v>
      </c>
    </row>
    <row r="32" spans="1:6" ht="15.75" thickBot="1" x14ac:dyDescent="0.3">
      <c r="A32" s="158" t="s">
        <v>44</v>
      </c>
      <c r="B32" s="90" t="s">
        <v>45</v>
      </c>
      <c r="C32" s="91" t="s">
        <v>5</v>
      </c>
      <c r="D32" s="89">
        <v>7</v>
      </c>
      <c r="E32" s="89" t="str">
        <f t="shared" si="0"/>
        <v>La entidad carece de una matriz de riesgos en gestión documental.</v>
      </c>
      <c r="F32" s="89">
        <f t="shared" si="1"/>
        <v>65</v>
      </c>
    </row>
    <row r="33" spans="1:6" ht="26.25" thickBot="1" x14ac:dyDescent="0.3">
      <c r="A33" s="159"/>
      <c r="B33" s="90" t="s">
        <v>46</v>
      </c>
      <c r="C33" s="92" t="s">
        <v>7</v>
      </c>
      <c r="E33" s="89" t="str">
        <f t="shared" si="0"/>
        <v>La entidad está desarrollando y articula la matriz de riegos en gestión documental, con la dependencia responsable de su gestión.</v>
      </c>
      <c r="F33" s="89">
        <f t="shared" si="1"/>
        <v>129</v>
      </c>
    </row>
    <row r="34" spans="1:6" ht="26.25" thickBot="1" x14ac:dyDescent="0.3">
      <c r="A34" s="159"/>
      <c r="B34" s="90" t="s">
        <v>47</v>
      </c>
      <c r="C34" s="93" t="s">
        <v>9</v>
      </c>
      <c r="E34" s="89" t="str">
        <f t="shared" si="0"/>
        <v>La entidad implementa la matriz de riesgo en gestión documental, para mejorar el control de riesgos y la seguridad de la información.</v>
      </c>
      <c r="F34" s="89">
        <f t="shared" si="1"/>
        <v>133</v>
      </c>
    </row>
    <row r="35" spans="1:6" ht="15.75" thickBot="1" x14ac:dyDescent="0.3">
      <c r="A35" s="159"/>
      <c r="B35" s="90" t="s">
        <v>48</v>
      </c>
      <c r="C35" s="94" t="s">
        <v>11</v>
      </c>
      <c r="E35" s="89" t="str">
        <f t="shared" si="0"/>
        <v>La entidad realiza seguimiento y control a la matriz de riesgos en gestión documental.</v>
      </c>
      <c r="F35" s="89">
        <f t="shared" si="1"/>
        <v>86</v>
      </c>
    </row>
    <row r="36" spans="1:6" ht="26.25" thickBot="1" x14ac:dyDescent="0.3">
      <c r="A36" s="160"/>
      <c r="B36" s="90" t="s">
        <v>49</v>
      </c>
      <c r="C36" s="95" t="s">
        <v>13</v>
      </c>
      <c r="E36" s="89" t="str">
        <f t="shared" si="0"/>
        <v>La entidad realiza procesos de mejora continua a la matriz de riesgos en gestión documental, con el fin de garantizar su eficacia y efectividad.</v>
      </c>
      <c r="F36" s="89">
        <f t="shared" si="1"/>
        <v>144</v>
      </c>
    </row>
    <row r="37" spans="1:6" ht="26.25" thickBot="1" x14ac:dyDescent="0.3">
      <c r="A37" s="158" t="s">
        <v>50</v>
      </c>
      <c r="B37" s="90" t="s">
        <v>51</v>
      </c>
      <c r="C37" s="91" t="s">
        <v>5</v>
      </c>
      <c r="D37" s="89">
        <v>8</v>
      </c>
      <c r="E37" s="89" t="str">
        <f t="shared" si="0"/>
        <v>La entidad carece de lineamientos para la articulación de la gestión documental con el plan estratégico institucional.</v>
      </c>
      <c r="F37" s="89">
        <f t="shared" si="1"/>
        <v>118</v>
      </c>
    </row>
    <row r="38" spans="1:6" ht="26.25" thickBot="1" x14ac:dyDescent="0.3">
      <c r="A38" s="159"/>
      <c r="B38" s="90" t="s">
        <v>52</v>
      </c>
      <c r="C38" s="92" t="s">
        <v>7</v>
      </c>
      <c r="E38" s="89" t="str">
        <f t="shared" si="0"/>
        <v>La entidad está desarrollando estrategias y planes para lograr la articulación de la gestión documental con el plan estratégico institucional.</v>
      </c>
      <c r="F38" s="89">
        <f t="shared" si="1"/>
        <v>142</v>
      </c>
    </row>
    <row r="39" spans="1:6" ht="15.75" thickBot="1" x14ac:dyDescent="0.3">
      <c r="A39" s="159"/>
      <c r="B39" s="90" t="s">
        <v>53</v>
      </c>
      <c r="C39" s="93" t="s">
        <v>9</v>
      </c>
      <c r="E39" s="89" t="str">
        <f t="shared" si="0"/>
        <v>La entidad articula la gestión documental al plan estratégico institucional.</v>
      </c>
      <c r="F39" s="89">
        <f t="shared" si="1"/>
        <v>76</v>
      </c>
    </row>
    <row r="40" spans="1:6" ht="26.25" thickBot="1" x14ac:dyDescent="0.3">
      <c r="A40" s="159"/>
      <c r="B40" s="90" t="s">
        <v>54</v>
      </c>
      <c r="C40" s="94" t="s">
        <v>11</v>
      </c>
      <c r="E40" s="89" t="str">
        <f t="shared" si="0"/>
        <v xml:space="preserve">La entidad realiza seguimiento y control a la implementación de los lineamientos de la función archivística en los planes y estrategias de la institución. </v>
      </c>
      <c r="F40" s="89">
        <f t="shared" si="1"/>
        <v>155</v>
      </c>
    </row>
    <row r="41" spans="1:6" ht="39" thickBot="1" x14ac:dyDescent="0.3">
      <c r="A41" s="159"/>
      <c r="B41" s="90" t="s">
        <v>55</v>
      </c>
      <c r="C41" s="95" t="s">
        <v>13</v>
      </c>
      <c r="E41" s="89" t="str">
        <f t="shared" si="0"/>
        <v>La entidad realiza procesos de mejora continua a las estrategias y planes de la institución para garantizar que la gestión documental se encuentra articulada y garantizar su desarr</v>
      </c>
      <c r="F41" s="89">
        <f t="shared" si="1"/>
        <v>203</v>
      </c>
    </row>
    <row r="42" spans="1:6" ht="26.25" thickBot="1" x14ac:dyDescent="0.3">
      <c r="A42" s="131" t="s">
        <v>56</v>
      </c>
      <c r="B42" s="96" t="s">
        <v>57</v>
      </c>
      <c r="C42" s="91" t="s">
        <v>5</v>
      </c>
      <c r="D42" s="89">
        <v>9</v>
      </c>
      <c r="E42" s="89" t="str">
        <f t="shared" si="0"/>
        <v>La entidad carece de la articulación de la política de gestión documental con las políticas de MIPG.</v>
      </c>
      <c r="F42" s="89">
        <f t="shared" si="1"/>
        <v>100</v>
      </c>
    </row>
    <row r="43" spans="1:6" ht="26.25" thickBot="1" x14ac:dyDescent="0.3">
      <c r="A43" s="132"/>
      <c r="B43" s="97" t="s">
        <v>58</v>
      </c>
      <c r="C43" s="92" t="s">
        <v>7</v>
      </c>
      <c r="E43" s="89" t="str">
        <f t="shared" si="0"/>
        <v>La entidad está desarrollando la articulación de la política de gestión documental, con el apoyo del autodiagnóstico de MIPG.</v>
      </c>
      <c r="F43" s="89">
        <f t="shared" si="1"/>
        <v>125</v>
      </c>
    </row>
    <row r="44" spans="1:6" ht="26.25" thickBot="1" x14ac:dyDescent="0.3">
      <c r="A44" s="132"/>
      <c r="B44" s="97" t="s">
        <v>59</v>
      </c>
      <c r="C44" s="93" t="s">
        <v>9</v>
      </c>
      <c r="E44" s="89" t="str">
        <f t="shared" si="0"/>
        <v>La entidad articula la política de gestión documental definida por la alta dirección en el MIPG, con otras políticas y dimensiones del modelo.</v>
      </c>
      <c r="F44" s="89">
        <f t="shared" si="1"/>
        <v>142</v>
      </c>
    </row>
    <row r="45" spans="1:6" ht="39" thickBot="1" x14ac:dyDescent="0.3">
      <c r="A45" s="132"/>
      <c r="B45" s="97" t="s">
        <v>60</v>
      </c>
      <c r="C45" s="94" t="s">
        <v>11</v>
      </c>
      <c r="E45" s="89" t="str">
        <f t="shared" si="0"/>
        <v>La entidad realiza seguimiento y control a la articulación de la política de gestión documental, teniendo en cuenta los planes y programas de las políticas que incluye MIPG.</v>
      </c>
      <c r="F45" s="89">
        <f t="shared" si="1"/>
        <v>173</v>
      </c>
    </row>
    <row r="46" spans="1:6" ht="26.25" thickBot="1" x14ac:dyDescent="0.3">
      <c r="A46" s="133"/>
      <c r="B46" s="97" t="s">
        <v>61</v>
      </c>
      <c r="C46" s="95" t="s">
        <v>13</v>
      </c>
      <c r="E46" s="89" t="str">
        <f t="shared" si="0"/>
        <v xml:space="preserve">La entidad realiza medidas de acción encaminadas a la mejora continua para alcanzar la excelencia, en la correcta articulación de la gestión documental con el MIPG. </v>
      </c>
      <c r="F46" s="89">
        <f t="shared" si="1"/>
        <v>165</v>
      </c>
    </row>
    <row r="47" spans="1:6" ht="15.75" thickBot="1" x14ac:dyDescent="0.3">
      <c r="A47" s="155" t="s">
        <v>62</v>
      </c>
      <c r="B47" s="90" t="s">
        <v>63</v>
      </c>
      <c r="C47" s="91" t="s">
        <v>5</v>
      </c>
      <c r="E47" s="89" t="str">
        <f t="shared" si="0"/>
        <v>La entidad carece indicadores de gestión.</v>
      </c>
      <c r="F47" s="89">
        <f t="shared" si="1"/>
        <v>41</v>
      </c>
    </row>
    <row r="48" spans="1:6" ht="26.25" thickBot="1" x14ac:dyDescent="0.3">
      <c r="A48" s="156"/>
      <c r="B48" s="90" t="s">
        <v>64</v>
      </c>
      <c r="C48" s="92" t="s">
        <v>7</v>
      </c>
      <c r="D48" s="89">
        <v>10</v>
      </c>
      <c r="E48" s="89" t="str">
        <f t="shared" si="0"/>
        <v>La entidad está elaborando los indicadores de gestión para observar el grado de avance de los planes y proyectos, que se establecieron en el PINAR.</v>
      </c>
      <c r="F48" s="89">
        <f t="shared" si="1"/>
        <v>147</v>
      </c>
    </row>
    <row r="49" spans="1:6" ht="26.25" thickBot="1" x14ac:dyDescent="0.3">
      <c r="A49" s="156"/>
      <c r="B49" s="90" t="s">
        <v>65</v>
      </c>
      <c r="C49" s="93" t="s">
        <v>9</v>
      </c>
      <c r="E49" s="89" t="str">
        <f t="shared" si="0"/>
        <v>La entidad aplica los indicadores de gestión con el propósito de garantizar el cumplimiento de los planes y proyectos establecidos en el PINAR.</v>
      </c>
      <c r="F49" s="89">
        <f t="shared" si="1"/>
        <v>143</v>
      </c>
    </row>
    <row r="50" spans="1:6" ht="39" thickBot="1" x14ac:dyDescent="0.3">
      <c r="A50" s="156"/>
      <c r="B50" s="90" t="s">
        <v>66</v>
      </c>
      <c r="C50" s="94" t="s">
        <v>11</v>
      </c>
      <c r="E50" s="89" t="str">
        <f t="shared" si="0"/>
        <v>La entidad realiza seguimiento y control a los planes de mejoramiento a través del instrumento de medición, con el fin de garantizar el cumplimiento y desarrollo de los planes y pr</v>
      </c>
      <c r="F50" s="89">
        <f t="shared" si="1"/>
        <v>211</v>
      </c>
    </row>
    <row r="51" spans="1:6" ht="26.25" thickBot="1" x14ac:dyDescent="0.3">
      <c r="A51" s="157"/>
      <c r="B51" s="90" t="s">
        <v>67</v>
      </c>
      <c r="C51" s="95" t="s">
        <v>13</v>
      </c>
      <c r="E51" s="89" t="str">
        <f t="shared" si="0"/>
        <v>La entidad realiza procesos de mejora continua al cumplimiento de los planes y proyectos establecidos en el PINAR.</v>
      </c>
      <c r="F51" s="89">
        <f t="shared" si="1"/>
        <v>114</v>
      </c>
    </row>
    <row r="52" spans="1:6" ht="15.75" thickBot="1" x14ac:dyDescent="0.3">
      <c r="A52" s="164" t="s">
        <v>68</v>
      </c>
      <c r="B52" s="90" t="s">
        <v>69</v>
      </c>
      <c r="C52" s="91" t="s">
        <v>5</v>
      </c>
      <c r="D52" s="89">
        <v>11</v>
      </c>
      <c r="E52" s="89" t="str">
        <f t="shared" si="0"/>
        <v>La entidad carece de controles para el desarrollo de la función archivística.</v>
      </c>
      <c r="F52" s="89">
        <f t="shared" si="1"/>
        <v>77</v>
      </c>
    </row>
    <row r="53" spans="1:6" ht="39" thickBot="1" x14ac:dyDescent="0.3">
      <c r="A53" s="165"/>
      <c r="B53" s="90" t="s">
        <v>70</v>
      </c>
      <c r="C53" s="92" t="s">
        <v>7</v>
      </c>
      <c r="E53" s="89" t="str">
        <f t="shared" si="0"/>
        <v>La entidad desarrolla estrategias para que se elaboren los informes de gestión frente al cumplimiento de los indicares de gestión que se plantearon para el cumplimiento de activida</v>
      </c>
      <c r="F53" s="89">
        <f t="shared" si="1"/>
        <v>211</v>
      </c>
    </row>
    <row r="54" spans="1:6" ht="26.25" thickBot="1" x14ac:dyDescent="0.3">
      <c r="A54" s="165"/>
      <c r="B54" s="90" t="s">
        <v>71</v>
      </c>
      <c r="C54" s="93" t="s">
        <v>9</v>
      </c>
      <c r="E54" s="89" t="str">
        <f t="shared" si="0"/>
        <v>La entidad a través de la oficina de planeación, o quien haga sus veces, recepciona los informes de gestión del avance a las actividades de la función archivística.</v>
      </c>
      <c r="F54" s="89">
        <f t="shared" si="1"/>
        <v>164</v>
      </c>
    </row>
    <row r="55" spans="1:6" ht="39" thickBot="1" x14ac:dyDescent="0.3">
      <c r="A55" s="165"/>
      <c r="B55" s="90" t="s">
        <v>72</v>
      </c>
      <c r="C55" s="94" t="s">
        <v>11</v>
      </c>
      <c r="E55" s="89" t="str">
        <f t="shared" si="0"/>
        <v>La entidad a través de la oficina de planeación o quien haga sus veces realiza seguimiento y control a los informes de gestión para verificar el estado actual del desarrollo de las</v>
      </c>
      <c r="F55" s="89">
        <f t="shared" si="1"/>
        <v>220</v>
      </c>
    </row>
    <row r="56" spans="1:6" ht="26.25" thickBot="1" x14ac:dyDescent="0.3">
      <c r="A56" s="166"/>
      <c r="B56" s="90" t="s">
        <v>73</v>
      </c>
      <c r="C56" s="95" t="s">
        <v>13</v>
      </c>
      <c r="E56" s="89" t="str">
        <f t="shared" si="0"/>
        <v>La entidad a través de los informes de gestión genera procesos de mejora continua al desarrollo de la función archivística.</v>
      </c>
      <c r="F56" s="89">
        <f t="shared" si="1"/>
        <v>123</v>
      </c>
    </row>
    <row r="57" spans="1:6" ht="15.75" thickBot="1" x14ac:dyDescent="0.3">
      <c r="A57" s="155" t="s">
        <v>74</v>
      </c>
      <c r="B57" s="98" t="s">
        <v>75</v>
      </c>
      <c r="C57" s="91" t="s">
        <v>5</v>
      </c>
      <c r="D57" s="89">
        <v>12</v>
      </c>
      <c r="E57" s="89" t="str">
        <f t="shared" si="0"/>
        <v>La entidad carece de programas de auditoría y control.</v>
      </c>
      <c r="F57" s="89">
        <f t="shared" si="1"/>
        <v>54</v>
      </c>
    </row>
    <row r="58" spans="1:6" ht="15.75" thickBot="1" x14ac:dyDescent="0.3">
      <c r="A58" s="156"/>
      <c r="B58" s="98" t="s">
        <v>76</v>
      </c>
      <c r="C58" s="92" t="s">
        <v>7</v>
      </c>
      <c r="E58" s="89" t="str">
        <f t="shared" si="0"/>
        <v>La entidad se encuentra elaborando el programa de auditoría y control.</v>
      </c>
      <c r="F58" s="89">
        <f t="shared" si="1"/>
        <v>70</v>
      </c>
    </row>
    <row r="59" spans="1:6" ht="26.25" thickBot="1" x14ac:dyDescent="0.3">
      <c r="A59" s="156"/>
      <c r="B59" s="98" t="s">
        <v>77</v>
      </c>
      <c r="C59" s="93" t="s">
        <v>9</v>
      </c>
      <c r="E59" s="89" t="str">
        <f t="shared" si="0"/>
        <v>La entidad implementa el programa de auditoría y control e incluye la función archivística y los procesos de la gestión documental.</v>
      </c>
      <c r="F59" s="89">
        <f t="shared" si="1"/>
        <v>131</v>
      </c>
    </row>
    <row r="60" spans="1:6" ht="39" thickBot="1" x14ac:dyDescent="0.3">
      <c r="A60" s="156"/>
      <c r="B60" s="98" t="s">
        <v>78</v>
      </c>
      <c r="C60" s="94" t="s">
        <v>11</v>
      </c>
      <c r="E60" s="89" t="str">
        <f t="shared" si="0"/>
        <v>La entidad realiza seguimiento y control a la función archivística a través del Programa de auditoría y control, con el fin de garantizar el cumplimiento y desarrollo de los planes</v>
      </c>
      <c r="F60" s="89">
        <f t="shared" si="1"/>
        <v>222</v>
      </c>
    </row>
    <row r="61" spans="1:6" ht="26.25" thickBot="1" x14ac:dyDescent="0.3">
      <c r="A61" s="156"/>
      <c r="B61" s="98" t="s">
        <v>79</v>
      </c>
      <c r="C61" s="95" t="s">
        <v>13</v>
      </c>
      <c r="E61" s="89" t="str">
        <f t="shared" si="0"/>
        <v>La entidad realiza procesos de mejora continua, como resultado de las observaciones y hallazgos encontrados a los procesos de la gestión documental y la función archivística.</v>
      </c>
      <c r="F61" s="89">
        <f t="shared" si="1"/>
        <v>174</v>
      </c>
    </row>
    <row r="62" spans="1:6" ht="15.75" thickBot="1" x14ac:dyDescent="0.3">
      <c r="A62" s="140" t="s">
        <v>80</v>
      </c>
      <c r="B62" s="99" t="s">
        <v>81</v>
      </c>
      <c r="C62" s="91" t="s">
        <v>5</v>
      </c>
      <c r="D62" s="89">
        <v>13</v>
      </c>
      <c r="E62" s="89" t="str">
        <f t="shared" si="0"/>
        <v>La entidad carece de estrategias para la administración de los archivos.</v>
      </c>
      <c r="F62" s="89">
        <f t="shared" si="1"/>
        <v>72</v>
      </c>
    </row>
    <row r="63" spans="1:6" ht="39" thickBot="1" x14ac:dyDescent="0.3">
      <c r="A63" s="141"/>
      <c r="B63" s="98" t="s">
        <v>82</v>
      </c>
      <c r="C63" s="92" t="s">
        <v>7</v>
      </c>
      <c r="E63" s="89" t="str">
        <f t="shared" si="0"/>
        <v>La entidad se encuentra desarrollando estrategias que garanticen la administración, la regulación normativa, la adecuación de instalaciones, la conformación y estructura del equipo</v>
      </c>
      <c r="F63" s="89">
        <f t="shared" si="1"/>
        <v>250</v>
      </c>
    </row>
    <row r="64" spans="1:6" ht="39" thickBot="1" x14ac:dyDescent="0.3">
      <c r="A64" s="141"/>
      <c r="B64" s="98" t="s">
        <v>83</v>
      </c>
      <c r="C64" s="93" t="s">
        <v>9</v>
      </c>
      <c r="E64" s="89" t="str">
        <f t="shared" si="0"/>
        <v>La entidad implementa las estrategias para la administración de archivos definida en su plan de archivos, logrando objetivos y metas en menor tiempo (evalúa, flexibilidad, coordina</v>
      </c>
      <c r="F64" s="89">
        <f t="shared" si="1"/>
        <v>253</v>
      </c>
    </row>
    <row r="65" spans="1:6" ht="39" thickBot="1" x14ac:dyDescent="0.3">
      <c r="A65" s="141"/>
      <c r="B65" s="98" t="s">
        <v>84</v>
      </c>
      <c r="C65" s="94" t="s">
        <v>11</v>
      </c>
      <c r="E65" s="89" t="str">
        <f t="shared" si="0"/>
        <v>La entidad realiza seguimiento y control a la implementación de las estrategias gerenciales para la administración de los fondos documentales y adelanta cambios estratégicos.</v>
      </c>
      <c r="F65" s="89">
        <f t="shared" si="1"/>
        <v>174</v>
      </c>
    </row>
    <row r="66" spans="1:6" ht="39" thickBot="1" x14ac:dyDescent="0.3">
      <c r="A66" s="142"/>
      <c r="B66" s="98" t="s">
        <v>85</v>
      </c>
      <c r="C66" s="95" t="s">
        <v>13</v>
      </c>
      <c r="E66" s="89" t="str">
        <f t="shared" si="0"/>
        <v>La entidad desarrolla estrategias de innovación, empoderamiento, autogestión, con el fin de cumplir me manera más eficaz la política archivística y administración de los fondos doc</v>
      </c>
      <c r="F66" s="89">
        <f t="shared" si="1"/>
        <v>190</v>
      </c>
    </row>
    <row r="67" spans="1:6" ht="26.25" thickBot="1" x14ac:dyDescent="0.3">
      <c r="A67" s="161" t="s">
        <v>86</v>
      </c>
      <c r="B67" s="98" t="s">
        <v>87</v>
      </c>
      <c r="C67" s="91" t="s">
        <v>5</v>
      </c>
      <c r="D67" s="89">
        <v>14</v>
      </c>
      <c r="E67" s="89" t="str">
        <f t="shared" ref="E67:E130" si="2">MID(B67,1,180)</f>
        <v>La entidad carece de una infraestructura locativa adecuada para la custodia de sus archivos.</v>
      </c>
      <c r="F67" s="89">
        <f t="shared" ref="F67:F130" si="3">LEN(B67)</f>
        <v>92</v>
      </c>
    </row>
    <row r="68" spans="1:6" ht="39" thickBot="1" x14ac:dyDescent="0.3">
      <c r="A68" s="162"/>
      <c r="B68" s="98" t="s">
        <v>88</v>
      </c>
      <c r="C68" s="92" t="s">
        <v>7</v>
      </c>
      <c r="E68" s="89" t="str">
        <f t="shared" si="2"/>
        <v xml:space="preserve">La entidad está desarrollando acciones para la adecuación de las instalaciones o espacios destinados para custodia de documentos en sus diferentes formatos, en concordancia con la </v>
      </c>
      <c r="F68" s="89">
        <f t="shared" si="3"/>
        <v>203</v>
      </c>
    </row>
    <row r="69" spans="1:6" ht="26.25" thickBot="1" x14ac:dyDescent="0.3">
      <c r="A69" s="162"/>
      <c r="B69" s="98" t="s">
        <v>89</v>
      </c>
      <c r="C69" s="93" t="s">
        <v>9</v>
      </c>
      <c r="E69" s="89" t="str">
        <f t="shared" si="2"/>
        <v>La entidad adecua la infraestructura física, para asegurar la conservación y preservación de sus archivos.</v>
      </c>
      <c r="F69" s="89">
        <f t="shared" si="3"/>
        <v>106</v>
      </c>
    </row>
    <row r="70" spans="1:6" ht="26.25" thickBot="1" x14ac:dyDescent="0.3">
      <c r="A70" s="162"/>
      <c r="B70" s="98" t="s">
        <v>90</v>
      </c>
      <c r="C70" s="94" t="s">
        <v>11</v>
      </c>
      <c r="E70" s="89" t="str">
        <f t="shared" si="2"/>
        <v>La entidad realiza seguimiento y control a la adecuación de la infraestructura, con el fin de cumplir con las especificaciones técnicas y normativas.</v>
      </c>
      <c r="F70" s="89">
        <f t="shared" si="3"/>
        <v>149</v>
      </c>
    </row>
    <row r="71" spans="1:6" ht="39" thickBot="1" x14ac:dyDescent="0.3">
      <c r="A71" s="163"/>
      <c r="B71" s="98" t="s">
        <v>91</v>
      </c>
      <c r="C71" s="95" t="s">
        <v>13</v>
      </c>
      <c r="E71" s="89" t="str">
        <f t="shared" si="2"/>
        <v>La entidad conforme a las mediciones y monitoreo aplicado adelanta acciones de mejora e innova con el fin de garantizar la adecuada conservación y preservación del fondo documental</v>
      </c>
      <c r="F71" s="89">
        <f t="shared" si="3"/>
        <v>181</v>
      </c>
    </row>
    <row r="72" spans="1:6" ht="26.25" thickBot="1" x14ac:dyDescent="0.3">
      <c r="A72" s="146" t="s">
        <v>92</v>
      </c>
      <c r="B72" s="98" t="s">
        <v>93</v>
      </c>
      <c r="C72" s="91" t="s">
        <v>5</v>
      </c>
      <c r="D72" s="89">
        <v>15</v>
      </c>
      <c r="E72" s="89" t="str">
        <f t="shared" si="2"/>
        <v>La entidad carece de personal idóneo para cumplir las actividades de la función archivística y administración de archivos.</v>
      </c>
      <c r="F72" s="89">
        <f t="shared" si="3"/>
        <v>122</v>
      </c>
    </row>
    <row r="73" spans="1:6" ht="39" thickBot="1" x14ac:dyDescent="0.3">
      <c r="A73" s="147"/>
      <c r="B73" s="98" t="s">
        <v>94</v>
      </c>
      <c r="C73" s="92" t="s">
        <v>7</v>
      </c>
      <c r="E73" s="89" t="str">
        <f t="shared" si="2"/>
        <v>La entidad está desarrollando estrategias para definir perfiles y competencias laborales para el personal relacionado con el cumplimiento de la función archivística y administració</v>
      </c>
      <c r="F73" s="89">
        <f t="shared" si="3"/>
        <v>194</v>
      </c>
    </row>
    <row r="74" spans="1:6" ht="26.25" thickBot="1" x14ac:dyDescent="0.3">
      <c r="A74" s="147"/>
      <c r="B74" s="98" t="s">
        <v>95</v>
      </c>
      <c r="C74" s="93" t="s">
        <v>9</v>
      </c>
      <c r="E74" s="89" t="str">
        <f t="shared" si="2"/>
        <v>La entidad cuenta con personal idóneo, que facilita la implementación de la política archivística y la aplicación de los instrumentos archivísticos.</v>
      </c>
      <c r="F74" s="89">
        <f t="shared" si="3"/>
        <v>148</v>
      </c>
    </row>
    <row r="75" spans="1:6" ht="51.75" thickBot="1" x14ac:dyDescent="0.3">
      <c r="A75" s="147"/>
      <c r="B75" s="98" t="s">
        <v>96</v>
      </c>
      <c r="C75" s="94" t="s">
        <v>11</v>
      </c>
      <c r="E75" s="89" t="str">
        <f t="shared" si="2"/>
        <v>La entidad realiza seguimiento y control al personal que se encuentra desarrollando las actividades de la función archivística y administración de archivos, que conllevan al mejora</v>
      </c>
      <c r="F75" s="89">
        <f t="shared" si="3"/>
        <v>277</v>
      </c>
    </row>
    <row r="76" spans="1:6" ht="26.25" thickBot="1" x14ac:dyDescent="0.3">
      <c r="A76" s="148"/>
      <c r="B76" s="98" t="s">
        <v>97</v>
      </c>
      <c r="C76" s="95" t="s">
        <v>13</v>
      </c>
      <c r="E76" s="89" t="str">
        <f t="shared" si="2"/>
        <v>La entidad realiza acciones de mejoramiento continuo para promover el liderazgo, trabajo en equipo y autonomía que permitan el fortalecimiento de sus capacidades competitivas.</v>
      </c>
      <c r="F76" s="89">
        <f t="shared" si="3"/>
        <v>175</v>
      </c>
    </row>
    <row r="77" spans="1:6" ht="26.25" thickBot="1" x14ac:dyDescent="0.3">
      <c r="A77" s="140" t="s">
        <v>98</v>
      </c>
      <c r="B77" s="98" t="s">
        <v>99</v>
      </c>
      <c r="C77" s="91" t="s">
        <v>5</v>
      </c>
      <c r="D77" s="89">
        <v>16</v>
      </c>
      <c r="E77" s="89" t="str">
        <f t="shared" si="2"/>
        <v>La entidad carece de la inclusión de temas de gestión documental en el Plan Institucional de Capacitación-PIC.</v>
      </c>
      <c r="F77" s="89">
        <f t="shared" si="3"/>
        <v>110</v>
      </c>
    </row>
    <row r="78" spans="1:6" ht="26.25" thickBot="1" x14ac:dyDescent="0.3">
      <c r="A78" s="141"/>
      <c r="B78" s="98" t="s">
        <v>100</v>
      </c>
      <c r="C78" s="92" t="s">
        <v>7</v>
      </c>
      <c r="E78" s="89" t="str">
        <f t="shared" si="2"/>
        <v>La entidad articula con el Plan Institucional de Capacitación los temas priorizados por el área de gestión documental o quien haga sus veces.</v>
      </c>
      <c r="F78" s="89">
        <f t="shared" si="3"/>
        <v>141</v>
      </c>
    </row>
    <row r="79" spans="1:6" ht="39" thickBot="1" x14ac:dyDescent="0.3">
      <c r="A79" s="141"/>
      <c r="B79" s="98" t="s">
        <v>101</v>
      </c>
      <c r="C79" s="93" t="s">
        <v>9</v>
      </c>
      <c r="E79" s="89" t="str">
        <f t="shared" si="2"/>
        <v>La entidad implementa el plan de capacitación con los temas propuestos por el área de gestión documental o quien haga sus veces, que facilitan el cumplimiento de la función archiví</v>
      </c>
      <c r="F79" s="89">
        <f t="shared" si="3"/>
        <v>186</v>
      </c>
    </row>
    <row r="80" spans="1:6" ht="26.25" thickBot="1" x14ac:dyDescent="0.3">
      <c r="A80" s="141"/>
      <c r="B80" s="98" t="s">
        <v>102</v>
      </c>
      <c r="C80" s="94" t="s">
        <v>11</v>
      </c>
      <c r="E80" s="89" t="str">
        <f t="shared" si="2"/>
        <v>La entidad realiza seguimiento y control al PIC, para garantizar el cumplimiento y difusión de los contenidos de la función archivística.</v>
      </c>
      <c r="F80" s="89">
        <f t="shared" si="3"/>
        <v>137</v>
      </c>
    </row>
    <row r="81" spans="1:6" ht="39" thickBot="1" x14ac:dyDescent="0.3">
      <c r="A81" s="142"/>
      <c r="B81" s="98" t="s">
        <v>103</v>
      </c>
      <c r="C81" s="95" t="s">
        <v>13</v>
      </c>
      <c r="E81" s="89" t="str">
        <f t="shared" si="2"/>
        <v>La entidad realiza procesos de mejora continua al PIC, para proponer y generar procesos de innovación la alta dirección ve el proceso de gestión documental a los contenidos del pla</v>
      </c>
      <c r="F81" s="89">
        <f t="shared" si="3"/>
        <v>182</v>
      </c>
    </row>
    <row r="82" spans="1:6" ht="26.25" thickBot="1" x14ac:dyDescent="0.3">
      <c r="A82" s="140" t="s">
        <v>104</v>
      </c>
      <c r="B82" s="98" t="s">
        <v>105</v>
      </c>
      <c r="C82" s="91" t="s">
        <v>5</v>
      </c>
      <c r="D82" s="89">
        <v>17</v>
      </c>
      <c r="E82" s="89" t="str">
        <f t="shared" si="2"/>
        <v>La entidad carece de lineamientos para el aseguramiento de las condiciones de trabajo para el área de Gestión Documental.</v>
      </c>
      <c r="F82" s="89">
        <f t="shared" si="3"/>
        <v>121</v>
      </c>
    </row>
    <row r="83" spans="1:6" ht="51.75" thickBot="1" x14ac:dyDescent="0.3">
      <c r="A83" s="141"/>
      <c r="B83" s="98" t="s">
        <v>106</v>
      </c>
      <c r="C83" s="92" t="s">
        <v>7</v>
      </c>
      <c r="E83" s="89" t="str">
        <f t="shared" si="2"/>
        <v>La entidad desarrolla n protocolo de identificación de los riesgos laborales acordes con las diferentes actividades ejecutadas en el área de archivo teniendo en cuenta aspectos com</v>
      </c>
      <c r="F83" s="89">
        <f t="shared" si="3"/>
        <v>289</v>
      </c>
    </row>
    <row r="84" spans="1:6" ht="39" thickBot="1" x14ac:dyDescent="0.3">
      <c r="A84" s="141"/>
      <c r="B84" s="98" t="s">
        <v>107</v>
      </c>
      <c r="C84" s="93" t="s">
        <v>9</v>
      </c>
      <c r="E84" s="89" t="str">
        <f t="shared" si="2"/>
        <v>La entidad implementa su sistema de gestión y seguridad en el trabajo donde se garantizan todas las condiciones laborables necesarias para los responsables de la Gestión Documental</v>
      </c>
      <c r="F84" s="89">
        <f t="shared" si="3"/>
        <v>226</v>
      </c>
    </row>
    <row r="85" spans="1:6" ht="39" thickBot="1" x14ac:dyDescent="0.3">
      <c r="A85" s="141"/>
      <c r="B85" s="98" t="s">
        <v>108</v>
      </c>
      <c r="C85" s="94" t="s">
        <v>11</v>
      </c>
      <c r="E85" s="89" t="str">
        <f t="shared" si="2"/>
        <v>La entidad realiza seguimiento y control a su sistema de Gestión y seguridad en el trabajo donde se verifican las condiciones establecidas para los encargados de la Gestión Documen</v>
      </c>
      <c r="F85" s="89">
        <f t="shared" si="3"/>
        <v>183</v>
      </c>
    </row>
    <row r="86" spans="1:6" ht="51.75" thickBot="1" x14ac:dyDescent="0.3">
      <c r="A86" s="142"/>
      <c r="B86" s="98" t="s">
        <v>109</v>
      </c>
      <c r="C86" s="95" t="s">
        <v>13</v>
      </c>
      <c r="E86" s="89" t="str">
        <f t="shared" si="2"/>
        <v>La entidad realiza los ajustes y las acciones de mejora a su sistema de seguridad teniendo en cuenta la normatividad que se vaya generando sobre el tema y de acuerdo con los hallaz</v>
      </c>
      <c r="F86" s="89">
        <f t="shared" si="3"/>
        <v>262</v>
      </c>
    </row>
    <row r="87" spans="1:6" ht="39" thickBot="1" x14ac:dyDescent="0.3">
      <c r="A87" s="140" t="s">
        <v>110</v>
      </c>
      <c r="B87" s="99" t="s">
        <v>111</v>
      </c>
      <c r="C87" s="91" t="s">
        <v>5</v>
      </c>
      <c r="D87" s="89">
        <v>18</v>
      </c>
      <c r="E87" s="89" t="str">
        <f t="shared" si="2"/>
        <v>La entidad carece de procedimientos para el diseño y creación de documentos en atención a los requisitos legales, funcionales propios y la incorporación de aspectos de autenticidad</v>
      </c>
      <c r="F87" s="89">
        <f t="shared" si="3"/>
        <v>257</v>
      </c>
    </row>
    <row r="88" spans="1:6" ht="39" thickBot="1" x14ac:dyDescent="0.3">
      <c r="A88" s="141"/>
      <c r="B88" s="90" t="s">
        <v>112</v>
      </c>
      <c r="C88" s="92" t="s">
        <v>7</v>
      </c>
      <c r="E88" s="89" t="str">
        <f t="shared" si="2"/>
        <v>La entidad se encuentra desarrollando los criterios o aspectos previstos en el proceso de planeación del Programa de Gestión Documental, observa el mapa de procesos y flujos docume</v>
      </c>
      <c r="F88" s="89">
        <f t="shared" si="3"/>
        <v>259</v>
      </c>
    </row>
    <row r="89" spans="1:6" ht="77.25" thickBot="1" x14ac:dyDescent="0.3">
      <c r="A89" s="141"/>
      <c r="B89" s="90" t="s">
        <v>113</v>
      </c>
      <c r="C89" s="93" t="s">
        <v>9</v>
      </c>
      <c r="E89" s="89" t="str">
        <f t="shared" si="2"/>
        <v xml:space="preserve">La entidad implementa lineamientos previstos en el Programa de Gestión Documental, entendidos como la integración de los instrumentos CCD, TRD, para la identificación de las áreas </v>
      </c>
      <c r="F89" s="89">
        <f t="shared" si="3"/>
        <v>512</v>
      </c>
    </row>
    <row r="90" spans="1:6" ht="51.75" thickBot="1" x14ac:dyDescent="0.3">
      <c r="A90" s="141"/>
      <c r="B90" s="90" t="s">
        <v>114</v>
      </c>
      <c r="C90" s="94" t="s">
        <v>11</v>
      </c>
      <c r="E90" s="89" t="str">
        <f t="shared" si="2"/>
        <v>La entidad realiza seguimiento y control a los lineamientos para el diseño y creación de documentos con el fin de validar la aplicación por parte de las dependencias, así mismo, ob</v>
      </c>
      <c r="F90" s="89">
        <f t="shared" si="3"/>
        <v>321</v>
      </c>
    </row>
    <row r="91" spans="1:6" ht="64.5" thickBot="1" x14ac:dyDescent="0.3">
      <c r="A91" s="142"/>
      <c r="B91" s="90" t="s">
        <v>115</v>
      </c>
      <c r="C91" s="95" t="s">
        <v>13</v>
      </c>
      <c r="E91" s="89" t="str">
        <f t="shared" si="2"/>
        <v xml:space="preserve">La entidad realiza procesos de mejora continua a los lineamientos para el diseño y creación de documentos a partir de las validaciones en las dependencias, incorporando ajustes en </v>
      </c>
      <c r="F91" s="89">
        <f t="shared" si="3"/>
        <v>377</v>
      </c>
    </row>
    <row r="92" spans="1:6" ht="51.75" thickBot="1" x14ac:dyDescent="0.3">
      <c r="A92" s="140" t="s">
        <v>116</v>
      </c>
      <c r="B92" s="90" t="s">
        <v>117</v>
      </c>
      <c r="C92" s="91" t="s">
        <v>5</v>
      </c>
      <c r="D92" s="89">
        <v>19</v>
      </c>
      <c r="E92" s="89" t="str">
        <f t="shared" si="2"/>
        <v>La entidad carece de medidas que orienten la producción de los documentos en medios especiales, garantizando aspectos legales, funcionales y administrativos, así como acciones part</v>
      </c>
      <c r="F92" s="89">
        <f t="shared" si="3"/>
        <v>258</v>
      </c>
    </row>
    <row r="93" spans="1:6" ht="39" thickBot="1" x14ac:dyDescent="0.3">
      <c r="A93" s="141"/>
      <c r="B93" s="90" t="s">
        <v>118</v>
      </c>
      <c r="C93" s="92" t="s">
        <v>7</v>
      </c>
      <c r="E93" s="89" t="str">
        <f t="shared" si="2"/>
        <v>La entidad define en articulación con los instrumentos archivísticos, los medios habilitados para la producción de documentos especiales, garantizando aspectos legales, funcionales</v>
      </c>
      <c r="F93" s="89">
        <f t="shared" si="3"/>
        <v>267</v>
      </c>
    </row>
    <row r="94" spans="1:6" ht="26.25" thickBot="1" x14ac:dyDescent="0.3">
      <c r="A94" s="141"/>
      <c r="B94" s="90" t="s">
        <v>119</v>
      </c>
      <c r="C94" s="93" t="s">
        <v>9</v>
      </c>
      <c r="E94" s="89" t="str">
        <f t="shared" si="2"/>
        <v>la entidad implementa la identificación de soportes documentales especiales mediante la TRD, TVD e inventarios documentales</v>
      </c>
      <c r="F94" s="89">
        <f t="shared" si="3"/>
        <v>123</v>
      </c>
    </row>
    <row r="95" spans="1:6" ht="39" thickBot="1" x14ac:dyDescent="0.3">
      <c r="A95" s="141"/>
      <c r="B95" s="90" t="s">
        <v>120</v>
      </c>
      <c r="C95" s="94" t="s">
        <v>11</v>
      </c>
      <c r="E95" s="89" t="str">
        <f t="shared" si="2"/>
        <v>La entidad realiza seguimiento y control a sus documentos especiales y realiza procesos de descripción de acuerdo con normas internacionales y los reproduce en nuevas tecnologías</v>
      </c>
      <c r="F95" s="89">
        <f t="shared" si="3"/>
        <v>178</v>
      </c>
    </row>
    <row r="96" spans="1:6" ht="39" thickBot="1" x14ac:dyDescent="0.3">
      <c r="A96" s="142"/>
      <c r="B96" s="90" t="s">
        <v>121</v>
      </c>
      <c r="C96" s="95" t="s">
        <v>13</v>
      </c>
      <c r="E96" s="89" t="str">
        <f t="shared" si="2"/>
        <v xml:space="preserve">La entidad realiza procesos de mejora continua a sus procesos de identificación, producción de documentos especiales y descripción, con el fin de generar mecanismos de tratamiento </v>
      </c>
      <c r="F96" s="89">
        <f t="shared" si="3"/>
        <v>212</v>
      </c>
    </row>
    <row r="97" spans="1:6" ht="15.75" thickBot="1" x14ac:dyDescent="0.3">
      <c r="A97" s="140" t="s">
        <v>122</v>
      </c>
      <c r="B97" s="90" t="s">
        <v>123</v>
      </c>
      <c r="C97" s="91" t="s">
        <v>5</v>
      </c>
      <c r="D97" s="89">
        <v>20</v>
      </c>
      <c r="E97" s="89" t="str">
        <f t="shared" si="2"/>
        <v>La entidad carece del Cuadro de Clasificación Documental.</v>
      </c>
      <c r="F97" s="89">
        <f t="shared" si="3"/>
        <v>57</v>
      </c>
    </row>
    <row r="98" spans="1:6" ht="26.25" thickBot="1" x14ac:dyDescent="0.3">
      <c r="A98" s="141"/>
      <c r="B98" s="90" t="s">
        <v>124</v>
      </c>
      <c r="C98" s="92" t="s">
        <v>7</v>
      </c>
      <c r="E98" s="89" t="str">
        <f t="shared" si="2"/>
        <v>La entidad se encuentra elaborando el Cuadro de Clasificación Documental - CCD, de acuerdo con los lineamientos establecidos por el Archivo General de la Nación.</v>
      </c>
      <c r="F98" s="89">
        <f t="shared" si="3"/>
        <v>161</v>
      </c>
    </row>
    <row r="99" spans="1:6" ht="51.75" thickBot="1" x14ac:dyDescent="0.3">
      <c r="A99" s="141"/>
      <c r="B99" s="90" t="s">
        <v>125</v>
      </c>
      <c r="C99" s="93" t="s">
        <v>9</v>
      </c>
      <c r="E99" s="89" t="str">
        <f t="shared" si="2"/>
        <v>La entidad implementa el Cuadro de Clasificación Documental - CCD, teniendo en cuenta el esquema orgánico funcional, que refleja las secciones, subsecciones, series y subseries doc</v>
      </c>
      <c r="F99" s="89">
        <f t="shared" si="3"/>
        <v>255</v>
      </c>
    </row>
    <row r="100" spans="1:6" ht="39" thickBot="1" x14ac:dyDescent="0.3">
      <c r="A100" s="141"/>
      <c r="B100" s="90" t="s">
        <v>126</v>
      </c>
      <c r="C100" s="94" t="s">
        <v>11</v>
      </c>
      <c r="E100" s="89" t="str">
        <f t="shared" si="2"/>
        <v>La entidad realiza seguimiento y control al Cuadro de Clasificación Documental - CCD, de acuerdo con los instrumentos de medición establecidos por la entidad y conforme a lo establ</v>
      </c>
      <c r="F100" s="89">
        <f t="shared" si="3"/>
        <v>208</v>
      </c>
    </row>
    <row r="101" spans="1:6" ht="39" thickBot="1" x14ac:dyDescent="0.3">
      <c r="A101" s="142"/>
      <c r="B101" s="90" t="s">
        <v>127</v>
      </c>
      <c r="C101" s="95" t="s">
        <v>13</v>
      </c>
      <c r="E101" s="89" t="str">
        <f t="shared" si="2"/>
        <v>La entidad realiza evaluación y monitoreo al Cuadro de Clasificación Documental - CCD, para generar recomendaciones sobre su actualización y orientar las acciones de mejoramiento c</v>
      </c>
      <c r="F101" s="89">
        <f t="shared" si="3"/>
        <v>188</v>
      </c>
    </row>
    <row r="102" spans="1:6" ht="15.75" thickBot="1" x14ac:dyDescent="0.3">
      <c r="A102" s="140" t="s">
        <v>128</v>
      </c>
      <c r="B102" s="90" t="s">
        <v>129</v>
      </c>
      <c r="C102" s="91" t="s">
        <v>5</v>
      </c>
      <c r="D102" s="89">
        <v>21</v>
      </c>
      <c r="E102" s="89" t="str">
        <f t="shared" si="2"/>
        <v>La entidad carece de Tablas de Retención Documental.</v>
      </c>
      <c r="F102" s="89">
        <f t="shared" si="3"/>
        <v>52</v>
      </c>
    </row>
    <row r="103" spans="1:6" ht="26.25" thickBot="1" x14ac:dyDescent="0.3">
      <c r="A103" s="141"/>
      <c r="B103" s="90" t="s">
        <v>130</v>
      </c>
      <c r="C103" s="92" t="s">
        <v>7</v>
      </c>
      <c r="E103" s="89" t="str">
        <f t="shared" si="2"/>
        <v>La entidad realiza el proceso de elaboración, aprobación, evaluación y convalidación de las TRD de acuerdo con las etapas establecidas en la normatividad aplicable.</v>
      </c>
      <c r="F103" s="89">
        <f t="shared" si="3"/>
        <v>164</v>
      </c>
    </row>
    <row r="104" spans="1:6" ht="39" thickBot="1" x14ac:dyDescent="0.3">
      <c r="A104" s="141"/>
      <c r="B104" s="90" t="s">
        <v>131</v>
      </c>
      <c r="C104" s="93" t="s">
        <v>9</v>
      </c>
      <c r="E104" s="89" t="str">
        <f t="shared" si="2"/>
        <v>La entidad convalida, registra y adopta en cada una de las dependencias las TRD donde se evidencia que las dependencias inician el proceso de creación y conformación de expedientes</v>
      </c>
      <c r="F104" s="89">
        <f t="shared" si="3"/>
        <v>252</v>
      </c>
    </row>
    <row r="105" spans="1:6" ht="26.25" thickBot="1" x14ac:dyDescent="0.3">
      <c r="A105" s="141"/>
      <c r="B105" s="100" t="s">
        <v>132</v>
      </c>
      <c r="C105" s="94" t="s">
        <v>11</v>
      </c>
      <c r="E105" s="89" t="str">
        <f t="shared" si="2"/>
        <v>La entidad realiza seguimiento y control al proceso de implementación y disposiciones finales de las TRD y controla las series documentales mediante gestor documental.</v>
      </c>
      <c r="F105" s="89">
        <f t="shared" si="3"/>
        <v>167</v>
      </c>
    </row>
    <row r="106" spans="1:6" ht="39" thickBot="1" x14ac:dyDescent="0.3">
      <c r="A106" s="142"/>
      <c r="B106" s="101" t="s">
        <v>133</v>
      </c>
      <c r="C106" s="102" t="s">
        <v>13</v>
      </c>
      <c r="E106" s="89" t="str">
        <f t="shared" si="2"/>
        <v>La entidad realiza mejora mediante el proceso de actualización de las TRD de acuerdo con los momentos establecidos en la normatividad archivística ya que esto le permite mantener l</v>
      </c>
      <c r="F106" s="89">
        <f t="shared" si="3"/>
        <v>206</v>
      </c>
    </row>
    <row r="107" spans="1:6" ht="15.75" thickBot="1" x14ac:dyDescent="0.3">
      <c r="A107" s="140" t="s">
        <v>134</v>
      </c>
      <c r="B107" s="90" t="s">
        <v>135</v>
      </c>
      <c r="C107" s="91" t="s">
        <v>5</v>
      </c>
      <c r="D107" s="89">
        <v>22</v>
      </c>
      <c r="E107" s="89" t="str">
        <f t="shared" si="2"/>
        <v>La entidad cuenta con fondo documental acumulado y carece de TVD.</v>
      </c>
      <c r="F107" s="89">
        <f t="shared" si="3"/>
        <v>65</v>
      </c>
    </row>
    <row r="108" spans="1:6" ht="26.25" thickBot="1" x14ac:dyDescent="0.3">
      <c r="A108" s="141"/>
      <c r="B108" s="90" t="s">
        <v>136</v>
      </c>
      <c r="C108" s="92" t="s">
        <v>7</v>
      </c>
      <c r="E108" s="89" t="str">
        <f t="shared" si="2"/>
        <v>La entidad cuenta con un diagnóstico integral de archivo y plan archivístico integral para la elaboración de la TVD.</v>
      </c>
      <c r="F108" s="89">
        <f t="shared" si="3"/>
        <v>116</v>
      </c>
    </row>
    <row r="109" spans="1:6" ht="15.75" thickBot="1" x14ac:dyDescent="0.3">
      <c r="A109" s="141"/>
      <c r="B109" s="90" t="s">
        <v>137</v>
      </c>
      <c r="C109" s="93" t="s">
        <v>9</v>
      </c>
      <c r="E109" s="89" t="str">
        <f t="shared" si="2"/>
        <v>La entidad elabora, aprueba, convalida y registra las TVD.</v>
      </c>
      <c r="F109" s="89">
        <f t="shared" si="3"/>
        <v>58</v>
      </c>
    </row>
    <row r="110" spans="1:6" ht="39" thickBot="1" x14ac:dyDescent="0.3">
      <c r="A110" s="141"/>
      <c r="B110" s="90" t="s">
        <v>138</v>
      </c>
      <c r="C110" s="94" t="s">
        <v>11</v>
      </c>
      <c r="E110" s="89" t="str">
        <f t="shared" si="2"/>
        <v>La entidad realiza seguimiento y control a la aplicación de las TVD, realiza proceso de digitalización de las series a las que les haya dejado establecido dicho proceso especialmen</v>
      </c>
      <c r="F110" s="89">
        <f t="shared" si="3"/>
        <v>211</v>
      </c>
    </row>
    <row r="111" spans="1:6" ht="26.25" thickBot="1" x14ac:dyDescent="0.3">
      <c r="A111" s="142"/>
      <c r="B111" s="103" t="s">
        <v>139</v>
      </c>
      <c r="C111" s="102" t="s">
        <v>13</v>
      </c>
      <c r="E111" s="89" t="str">
        <f t="shared" si="2"/>
        <v xml:space="preserve">La entidad realiza procesos de transferencia secundarias y pone a disposición de la investigación sus acervos documentales históricos e innova con procesos culturales </v>
      </c>
      <c r="F111" s="89">
        <f t="shared" si="3"/>
        <v>167</v>
      </c>
    </row>
    <row r="112" spans="1:6" ht="39" thickBot="1" x14ac:dyDescent="0.3">
      <c r="A112" s="140" t="s">
        <v>140</v>
      </c>
      <c r="B112" s="90" t="s">
        <v>141</v>
      </c>
      <c r="C112" s="91" t="s">
        <v>5</v>
      </c>
      <c r="D112" s="89">
        <v>23</v>
      </c>
      <c r="E112" s="89" t="str">
        <f t="shared" si="2"/>
        <v>La entidad carece de un manual de estilo de comunicaciones escritas y un protocolo para las condiciones diplomáticas del documento (características internas y externas del document</v>
      </c>
      <c r="F112" s="89">
        <f t="shared" si="3"/>
        <v>183</v>
      </c>
    </row>
    <row r="113" spans="1:6" ht="51.75" thickBot="1" x14ac:dyDescent="0.3">
      <c r="A113" s="141"/>
      <c r="B113" s="90" t="s">
        <v>142</v>
      </c>
      <c r="C113" s="92" t="s">
        <v>7</v>
      </c>
      <c r="E113" s="89" t="str">
        <f t="shared" si="2"/>
        <v>La entidad desarrolla un manual de estilo que tiene en cuenta las características internas y externas de los documentos y se rigen por las normas que regulan la producción de docum</v>
      </c>
      <c r="F113" s="89">
        <f t="shared" si="3"/>
        <v>291</v>
      </c>
    </row>
    <row r="114" spans="1:6" ht="64.5" thickBot="1" x14ac:dyDescent="0.3">
      <c r="A114" s="141"/>
      <c r="B114" s="90" t="s">
        <v>143</v>
      </c>
      <c r="C114" s="93" t="s">
        <v>9</v>
      </c>
      <c r="E114" s="89" t="str">
        <f t="shared" si="2"/>
        <v>La entidad implementa el manual de estilo donde se tiene en cuenta el tipo de papel, tintas y medios de reproducción que garantizan, en condiciones adecuadas, la conservación de la</v>
      </c>
      <c r="F114" s="89">
        <f t="shared" si="3"/>
        <v>408</v>
      </c>
    </row>
    <row r="115" spans="1:6" ht="39" thickBot="1" x14ac:dyDescent="0.3">
      <c r="A115" s="141"/>
      <c r="B115" s="90" t="s">
        <v>144</v>
      </c>
      <c r="C115" s="104" t="s">
        <v>11</v>
      </c>
      <c r="E115" s="89" t="str">
        <f t="shared" si="2"/>
        <v>La entidad realiza seguimiento y control a los medios y técnicas de producción para todos los soportes documentales, con el fin de establecer falencias a lo establecido en el manua</v>
      </c>
      <c r="F115" s="89">
        <f t="shared" si="3"/>
        <v>228</v>
      </c>
    </row>
    <row r="116" spans="1:6" ht="39" thickBot="1" x14ac:dyDescent="0.3">
      <c r="A116" s="142"/>
      <c r="B116" s="90" t="s">
        <v>145</v>
      </c>
      <c r="C116" s="105" t="s">
        <v>13</v>
      </c>
      <c r="E116" s="89" t="str">
        <f t="shared" si="2"/>
        <v>La entidad realiza procesos de mejora al manual de estilo de acuerdo con el surgimiento de nuevas necesidades detectadas durante el seguimiento y la auto regulación de las diferent</v>
      </c>
      <c r="F116" s="89">
        <f t="shared" si="3"/>
        <v>196</v>
      </c>
    </row>
    <row r="117" spans="1:6" ht="26.25" thickBot="1" x14ac:dyDescent="0.3">
      <c r="A117" s="146" t="s">
        <v>146</v>
      </c>
      <c r="B117" s="90" t="s">
        <v>147</v>
      </c>
      <c r="C117" s="91" t="s">
        <v>5</v>
      </c>
      <c r="D117" s="89">
        <v>24</v>
      </c>
      <c r="E117" s="89" t="str">
        <f t="shared" si="2"/>
        <v>La entidad carece de un programa de reprografía de los documentos que garantice su conservación y consulta.</v>
      </c>
      <c r="F117" s="89">
        <f t="shared" si="3"/>
        <v>107</v>
      </c>
    </row>
    <row r="118" spans="1:6" ht="51.75" thickBot="1" x14ac:dyDescent="0.3">
      <c r="A118" s="147"/>
      <c r="B118" s="90" t="s">
        <v>148</v>
      </c>
      <c r="C118" s="92" t="s">
        <v>7</v>
      </c>
      <c r="E118" s="89" t="str">
        <f t="shared" si="2"/>
        <v>La entidad da inicio al proceso de elaboración de un programa de reprografía previamente aprobado y avalado por la instancia correspondiente que prioriza y garantiza que la documen</v>
      </c>
      <c r="F118" s="89">
        <f t="shared" si="3"/>
        <v>304</v>
      </c>
    </row>
    <row r="119" spans="1:6" ht="51.75" thickBot="1" x14ac:dyDescent="0.3">
      <c r="A119" s="147"/>
      <c r="B119" s="90" t="s">
        <v>149</v>
      </c>
      <c r="C119" s="93" t="s">
        <v>9</v>
      </c>
      <c r="E119" s="89" t="str">
        <f t="shared" si="2"/>
        <v>La entidad implementa el programa de reprografía el cual contiene las condiciones tecnológicas y técnicas mínimas de reproducción, que garanticen que se realiza con un fin específi</v>
      </c>
      <c r="F119" s="89">
        <f t="shared" si="3"/>
        <v>271</v>
      </c>
    </row>
    <row r="120" spans="1:6" ht="39" thickBot="1" x14ac:dyDescent="0.3">
      <c r="A120" s="147"/>
      <c r="B120" s="106" t="s">
        <v>150</v>
      </c>
      <c r="C120" s="104" t="s">
        <v>11</v>
      </c>
      <c r="E120" s="89" t="str">
        <f t="shared" si="2"/>
        <v>La entidad realiza seguimiento y control al programa de reprografía con el fin de poder establecer las acciones que permitan mantener actualizado y de acuerdo con las necesidades r</v>
      </c>
      <c r="F120" s="89">
        <f t="shared" si="3"/>
        <v>220</v>
      </c>
    </row>
    <row r="121" spans="1:6" ht="39" thickBot="1" x14ac:dyDescent="0.3">
      <c r="A121" s="148"/>
      <c r="B121" s="106" t="s">
        <v>151</v>
      </c>
      <c r="C121" s="107" t="s">
        <v>13</v>
      </c>
      <c r="E121" s="89" t="str">
        <f t="shared" si="2"/>
        <v>La entidad ha ejecutado proyectos de reproducción de documentos orientados a garantizar la seguridad de la información manteniendo los valores probatorios de los documentos origina</v>
      </c>
      <c r="F121" s="89">
        <f t="shared" si="3"/>
        <v>195</v>
      </c>
    </row>
    <row r="122" spans="1:6" ht="26.25" thickBot="1" x14ac:dyDescent="0.3">
      <c r="A122" s="140" t="s">
        <v>152</v>
      </c>
      <c r="B122" s="90" t="s">
        <v>153</v>
      </c>
      <c r="C122" s="91" t="s">
        <v>5</v>
      </c>
      <c r="D122" s="89">
        <v>25</v>
      </c>
      <c r="E122" s="89" t="str">
        <f t="shared" si="2"/>
        <v>La entidad carece de un procedimiento que tenga control de las comunicaciones oficiales enviadas y recibidas además de no contar con un responsable.</v>
      </c>
      <c r="F122" s="89">
        <f t="shared" si="3"/>
        <v>148</v>
      </c>
    </row>
    <row r="123" spans="1:6" ht="51.75" thickBot="1" x14ac:dyDescent="0.3">
      <c r="A123" s="141"/>
      <c r="B123" s="90" t="s">
        <v>154</v>
      </c>
      <c r="C123" s="92" t="s">
        <v>7</v>
      </c>
      <c r="E123" s="89" t="str">
        <f t="shared" si="2"/>
        <v>La entidad desarrolla manual de procedimientos que establezca el control, seguimiento y consulta de las comunicaciones oficiales enviadas y recibidas y establece los diferentes can</v>
      </c>
      <c r="F123" s="89">
        <f t="shared" si="3"/>
        <v>272</v>
      </c>
    </row>
    <row r="124" spans="1:6" ht="51.75" thickBot="1" x14ac:dyDescent="0.3">
      <c r="A124" s="141"/>
      <c r="B124" s="90" t="s">
        <v>155</v>
      </c>
      <c r="C124" s="93" t="s">
        <v>9</v>
      </c>
      <c r="E124" s="89" t="str">
        <f t="shared" si="2"/>
        <v>La entidad implementa el manual de procedimientos y cuenta con una herramienta física o tecnológica que controla las comunicaciones oficiales enviadas y recibidas y permite tener s</v>
      </c>
      <c r="F124" s="89">
        <f t="shared" si="3"/>
        <v>282</v>
      </c>
    </row>
    <row r="125" spans="1:6" ht="39" thickBot="1" x14ac:dyDescent="0.3">
      <c r="A125" s="141"/>
      <c r="B125" s="90" t="s">
        <v>156</v>
      </c>
      <c r="C125" s="104" t="s">
        <v>11</v>
      </c>
      <c r="E125" s="89" t="str">
        <f t="shared" si="2"/>
        <v>La entidad cuenta con un gestor documental que controla todas las comunicaciones oficiales recibidas por todos los canales establecidos y notifica electrónicamente a los usuarios i</v>
      </c>
      <c r="F125" s="89">
        <f t="shared" si="3"/>
        <v>257</v>
      </c>
    </row>
    <row r="126" spans="1:6" ht="26.25" thickBot="1" x14ac:dyDescent="0.3">
      <c r="A126" s="142"/>
      <c r="B126" s="90" t="s">
        <v>157</v>
      </c>
      <c r="C126" s="107" t="s">
        <v>13</v>
      </c>
      <c r="E126" s="89" t="str">
        <f t="shared" si="2"/>
        <v>La entidad cuenta con un SGDEA que controla toda la distribución documental y el trámite.</v>
      </c>
      <c r="F126" s="89">
        <f t="shared" si="3"/>
        <v>89</v>
      </c>
    </row>
    <row r="127" spans="1:6" ht="15.75" thickBot="1" x14ac:dyDescent="0.3">
      <c r="A127" s="146" t="s">
        <v>158</v>
      </c>
      <c r="B127" s="90" t="s">
        <v>159</v>
      </c>
      <c r="C127" s="91" t="s">
        <v>5</v>
      </c>
      <c r="D127" s="89">
        <v>26</v>
      </c>
      <c r="E127" s="89" t="str">
        <f t="shared" si="2"/>
        <v>La entidad carece de un procedimiento de descripción documental.</v>
      </c>
      <c r="F127" s="89">
        <f t="shared" si="3"/>
        <v>64</v>
      </c>
    </row>
    <row r="128" spans="1:6" ht="39" thickBot="1" x14ac:dyDescent="0.3">
      <c r="A128" s="147"/>
      <c r="B128" s="98" t="s">
        <v>160</v>
      </c>
      <c r="C128" s="92" t="s">
        <v>7</v>
      </c>
      <c r="E128" s="89" t="str">
        <f t="shared" si="2"/>
        <v>La entidad está desarrollando el procedimiento de descripción documental que incluye la estandarización de formatos para iniciar sistemas de descripción como inventarios, hoja de c</v>
      </c>
      <c r="F128" s="89">
        <f t="shared" si="3"/>
        <v>217</v>
      </c>
    </row>
    <row r="129" spans="1:6" ht="26.25" thickBot="1" x14ac:dyDescent="0.3">
      <c r="A129" s="147"/>
      <c r="B129" s="90" t="s">
        <v>161</v>
      </c>
      <c r="C129" s="93" t="s">
        <v>9</v>
      </c>
      <c r="E129" s="89" t="str">
        <f t="shared" si="2"/>
        <v>La entidad implementa el procedimiento de descripción documental que facilita el desarrollo de instrumentos de descripción como censos, guía, manuales.</v>
      </c>
      <c r="F129" s="89">
        <f t="shared" si="3"/>
        <v>151</v>
      </c>
    </row>
    <row r="130" spans="1:6" ht="26.25" thickBot="1" x14ac:dyDescent="0.3">
      <c r="A130" s="147"/>
      <c r="B130" s="90" t="s">
        <v>162</v>
      </c>
      <c r="C130" s="104" t="s">
        <v>11</v>
      </c>
      <c r="E130" s="89" t="str">
        <f t="shared" si="2"/>
        <v>La entidad realiza seguimiento al procedimiento de descripción documental e incluye herramientas tecnológicas que permiten realizar la descripción a los productores.</v>
      </c>
      <c r="F130" s="89">
        <f t="shared" si="3"/>
        <v>165</v>
      </c>
    </row>
    <row r="131" spans="1:6" ht="26.25" thickBot="1" x14ac:dyDescent="0.3">
      <c r="A131" s="148"/>
      <c r="B131" s="90" t="s">
        <v>163</v>
      </c>
      <c r="C131" s="107" t="s">
        <v>13</v>
      </c>
      <c r="E131" s="89" t="str">
        <f t="shared" ref="E131:E194" si="4">MID(B131,1,180)</f>
        <v>La entidad realiza procesos de mejora continua a los procedimientos de descripción documental orientados a disponer la consulta de la documentación en línea.</v>
      </c>
      <c r="F131" s="89">
        <f t="shared" ref="F131:F194" si="5">LEN(B131)</f>
        <v>157</v>
      </c>
    </row>
    <row r="132" spans="1:6" ht="26.25" thickBot="1" x14ac:dyDescent="0.3">
      <c r="A132" s="140" t="s">
        <v>164</v>
      </c>
      <c r="B132" s="90" t="s">
        <v>165</v>
      </c>
      <c r="C132" s="91" t="s">
        <v>5</v>
      </c>
      <c r="D132" s="89">
        <v>27</v>
      </c>
      <c r="E132" s="89" t="str">
        <f t="shared" si="4"/>
        <v>La entidad carece de plan y cronograma de transferencias documentales tanto físicas como electrónicas.</v>
      </c>
      <c r="F132" s="89">
        <f t="shared" si="5"/>
        <v>102</v>
      </c>
    </row>
    <row r="133" spans="1:6" ht="51.75" thickBot="1" x14ac:dyDescent="0.3">
      <c r="A133" s="141"/>
      <c r="B133" s="90" t="s">
        <v>166</v>
      </c>
      <c r="C133" s="92" t="s">
        <v>7</v>
      </c>
      <c r="E133" s="89" t="str">
        <f t="shared" si="4"/>
        <v>La entidad inicia la elaboración de un Plan y cronograma de transferencias documentales, primarias y secundarias, donde se tienen en cuenta los tiempos de retención, los diferentes</v>
      </c>
      <c r="F133" s="89">
        <f t="shared" si="5"/>
        <v>320</v>
      </c>
    </row>
    <row r="134" spans="1:6" ht="51.75" thickBot="1" x14ac:dyDescent="0.3">
      <c r="A134" s="141"/>
      <c r="B134" s="90" t="s">
        <v>167</v>
      </c>
      <c r="C134" s="93" t="s">
        <v>9</v>
      </c>
      <c r="E134" s="89" t="str">
        <f t="shared" si="4"/>
        <v>La entidad implementa el plan y cronograma de transferencias documentales lo articula con otros planes como el de capacitación y documentos especiales entre otros y garantiza las t</v>
      </c>
      <c r="F134" s="89">
        <f t="shared" si="5"/>
        <v>261</v>
      </c>
    </row>
    <row r="135" spans="1:6" ht="135.75" thickBot="1" x14ac:dyDescent="0.3">
      <c r="A135" s="141"/>
      <c r="B135" s="108" t="s">
        <v>168</v>
      </c>
      <c r="C135" s="104" t="s">
        <v>11</v>
      </c>
      <c r="E135" s="89" t="str">
        <f t="shared" si="4"/>
        <v>La entidad realiza control y seguimiento a los cronogramas de transferencias documentales con el fin de identificar que se esté realizando en los tiempos y metodologías definidas e</v>
      </c>
      <c r="F135" s="89">
        <f t="shared" si="5"/>
        <v>575</v>
      </c>
    </row>
    <row r="136" spans="1:6" ht="64.5" thickBot="1" x14ac:dyDescent="0.3">
      <c r="A136" s="142"/>
      <c r="B136" s="109" t="s">
        <v>169</v>
      </c>
      <c r="C136" s="107" t="s">
        <v>13</v>
      </c>
      <c r="E136" s="89" t="str">
        <f t="shared" si="4"/>
        <v>La entidad realiza procesos de mejora continua al plan y cronograma de transferencias documentales donde se garanticen los recursos y espacios suficientes para su constante crecimi</v>
      </c>
      <c r="F136" s="89">
        <f t="shared" si="5"/>
        <v>400</v>
      </c>
    </row>
    <row r="137" spans="1:6" ht="26.25" thickBot="1" x14ac:dyDescent="0.3">
      <c r="A137" s="140" t="s">
        <v>170</v>
      </c>
      <c r="B137" s="110" t="s">
        <v>171</v>
      </c>
      <c r="C137" s="91" t="s">
        <v>5</v>
      </c>
      <c r="D137" s="89">
        <v>28</v>
      </c>
      <c r="E137" s="89" t="str">
        <f t="shared" si="4"/>
        <v>La entidad carece de un proceso de eliminación de los diferentes soportes documentales ya sea destrucción física o electrónica.</v>
      </c>
      <c r="F137" s="89">
        <f t="shared" si="5"/>
        <v>127</v>
      </c>
    </row>
    <row r="138" spans="1:6" ht="39" thickBot="1" x14ac:dyDescent="0.3">
      <c r="A138" s="141"/>
      <c r="B138" s="111" t="s">
        <v>172</v>
      </c>
      <c r="C138" s="92" t="s">
        <v>7</v>
      </c>
      <c r="E138" s="89" t="str">
        <f t="shared" si="4"/>
        <v>La entidad desarrolla el proceso de eliminación documental o destrucción física o electrónica el cual debe contar con metodologías y criterios para tener en cuenta durante este pro</v>
      </c>
      <c r="F138" s="89">
        <f t="shared" si="5"/>
        <v>185</v>
      </c>
    </row>
    <row r="139" spans="1:6" ht="64.5" thickBot="1" x14ac:dyDescent="0.3">
      <c r="A139" s="141"/>
      <c r="B139" s="111" t="s">
        <v>173</v>
      </c>
      <c r="C139" s="93" t="s">
        <v>9</v>
      </c>
      <c r="E139" s="89" t="str">
        <f t="shared" si="4"/>
        <v xml:space="preserve">La entidad implementa el proceso de eliminación documental de los diferentes soportes inmersos en las series y subseries teniendo en cuenta la eliminación de información personal, </v>
      </c>
      <c r="F139" s="89">
        <f t="shared" si="5"/>
        <v>416</v>
      </c>
    </row>
    <row r="140" spans="1:6" ht="51.75" thickBot="1" x14ac:dyDescent="0.3">
      <c r="A140" s="141"/>
      <c r="B140" s="111" t="s">
        <v>174</v>
      </c>
      <c r="C140" s="104" t="s">
        <v>11</v>
      </c>
      <c r="E140" s="89" t="str">
        <f t="shared" si="4"/>
        <v xml:space="preserve">La entidad realiza seguimiento y control al proceso de eliminación documental y realiza los ajustes necesarios de acuerdo con la normatividad que se vaya a ir generando, además la </v>
      </c>
      <c r="F140" s="89">
        <f t="shared" si="5"/>
        <v>270</v>
      </c>
    </row>
    <row r="141" spans="1:6" ht="26.25" thickBot="1" x14ac:dyDescent="0.3">
      <c r="A141" s="142"/>
      <c r="B141" s="111" t="s">
        <v>175</v>
      </c>
      <c r="C141" s="107" t="s">
        <v>13</v>
      </c>
      <c r="E141" s="89" t="str">
        <f t="shared" si="4"/>
        <v>La entidad realiza mejoras al procedimiento de eliminación documental teniendo en cuenta las actualizaciones de los instrumentos archivísticos que rigen este proceso.</v>
      </c>
      <c r="F141" s="89">
        <f t="shared" si="5"/>
        <v>166</v>
      </c>
    </row>
    <row r="142" spans="1:6" ht="15.75" thickBot="1" x14ac:dyDescent="0.3">
      <c r="A142" s="140" t="s">
        <v>176</v>
      </c>
      <c r="B142" s="112" t="s">
        <v>177</v>
      </c>
      <c r="C142" s="113" t="s">
        <v>5</v>
      </c>
      <c r="D142" s="89">
        <v>29</v>
      </c>
      <c r="E142" s="89" t="str">
        <f t="shared" si="4"/>
        <v>La entidad carece de un plan de conservación documental.</v>
      </c>
      <c r="F142" s="89">
        <f t="shared" si="5"/>
        <v>56</v>
      </c>
    </row>
    <row r="143" spans="1:6" ht="39" thickBot="1" x14ac:dyDescent="0.3">
      <c r="A143" s="141"/>
      <c r="B143" s="114" t="s">
        <v>178</v>
      </c>
      <c r="C143" s="115" t="s">
        <v>7</v>
      </c>
      <c r="E143" s="89" t="str">
        <f t="shared" si="4"/>
        <v>la entidad inicia el proceso de elaboración del plan de conservación documental, respondiendo a lo establecido la Política de Gestión documental respecto al tema. Sin embargo, no d</v>
      </c>
      <c r="F143" s="89">
        <f t="shared" si="5"/>
        <v>227</v>
      </c>
    </row>
    <row r="144" spans="1:6" ht="64.5" thickBot="1" x14ac:dyDescent="0.3">
      <c r="A144" s="141"/>
      <c r="B144" s="114" t="s">
        <v>179</v>
      </c>
      <c r="C144" s="116" t="s">
        <v>9</v>
      </c>
      <c r="E144" s="89" t="str">
        <f t="shared" si="4"/>
        <v>La entidad diseña y formula el Sistema Integrado de Conservación, que tiene dos componentes: Plan Conservación Documental que aplica a documentos de archivo creados en medios físic</v>
      </c>
      <c r="F144" s="89">
        <f t="shared" si="5"/>
        <v>394</v>
      </c>
    </row>
    <row r="145" spans="1:6" ht="26.25" thickBot="1" x14ac:dyDescent="0.3">
      <c r="A145" s="141"/>
      <c r="B145" s="114" t="s">
        <v>180</v>
      </c>
      <c r="C145" s="117" t="s">
        <v>11</v>
      </c>
      <c r="E145" s="89" t="str">
        <f t="shared" si="4"/>
        <v>La entidad implementa y realiza seguimiento y control al Plan Conservación Documental y Preservación Digital a Largo Plazo, descrito en su sistema integrado de conservación.</v>
      </c>
      <c r="F145" s="89">
        <f t="shared" si="5"/>
        <v>173</v>
      </c>
    </row>
    <row r="146" spans="1:6" ht="26.25" thickBot="1" x14ac:dyDescent="0.3">
      <c r="A146" s="142"/>
      <c r="B146" s="118" t="s">
        <v>181</v>
      </c>
      <c r="C146" s="119" t="s">
        <v>13</v>
      </c>
      <c r="E146" s="89" t="str">
        <f t="shared" si="4"/>
        <v>La entidad realiza los procesos de mejora al Sistema Integrado de Conservación de acuerdo con los hallazgos realizados durante el proceso de control y seguimiento.</v>
      </c>
      <c r="F146" s="89">
        <f t="shared" si="5"/>
        <v>163</v>
      </c>
    </row>
    <row r="147" spans="1:6" ht="15.75" thickBot="1" x14ac:dyDescent="0.3">
      <c r="A147" s="143" t="s">
        <v>182</v>
      </c>
      <c r="B147" s="90" t="s">
        <v>183</v>
      </c>
      <c r="C147" s="113" t="s">
        <v>5</v>
      </c>
      <c r="D147" s="89">
        <v>30</v>
      </c>
      <c r="E147" s="89" t="str">
        <f t="shared" si="4"/>
        <v>La Entidad carece del Plan de preservación digital a largo plazo.</v>
      </c>
      <c r="F147" s="89">
        <f t="shared" si="5"/>
        <v>65</v>
      </c>
    </row>
    <row r="148" spans="1:6" ht="40.5" thickBot="1" x14ac:dyDescent="0.3">
      <c r="A148" s="144"/>
      <c r="B148" s="90" t="s">
        <v>184</v>
      </c>
      <c r="C148" s="115" t="s">
        <v>7</v>
      </c>
      <c r="E148" s="89" t="str">
        <f t="shared" si="4"/>
        <v xml:space="preserve">La Entidad se encuentra estructurando y documentando actividades para la construcción del Plan de preservación digital a largo plazo siguiendo la normativa de AGN y lo establecido </v>
      </c>
      <c r="F148" s="89">
        <f t="shared" si="5"/>
        <v>217</v>
      </c>
    </row>
    <row r="149" spans="1:6" ht="39" thickBot="1" x14ac:dyDescent="0.3">
      <c r="A149" s="144"/>
      <c r="B149" s="90" t="s">
        <v>185</v>
      </c>
      <c r="C149" s="116" t="s">
        <v>9</v>
      </c>
      <c r="E149" s="89" t="str">
        <f t="shared" si="4"/>
        <v>La entidad diseña y formula el plan de preservación digital a largo plazo, que incorpora los programas, estrategias, procesos y procedimientos, tendientes a asegurar la preservació</v>
      </c>
      <c r="F149" s="89">
        <f t="shared" si="5"/>
        <v>227</v>
      </c>
    </row>
    <row r="150" spans="1:6" ht="39" thickBot="1" x14ac:dyDescent="0.3">
      <c r="A150" s="144"/>
      <c r="B150" s="90" t="s">
        <v>186</v>
      </c>
      <c r="C150" s="117" t="s">
        <v>11</v>
      </c>
      <c r="E150" s="89" t="str">
        <f t="shared" si="4"/>
        <v>La Entidad implementa y realiza seguimiento y control de las estrategias de preservación con el fin de garantizar que se encuentran vigentes de acuerdo con los cambios tecnológicos</v>
      </c>
      <c r="F150" s="89">
        <f t="shared" si="5"/>
        <v>235</v>
      </c>
    </row>
    <row r="151" spans="1:6" ht="26.25" thickBot="1" x14ac:dyDescent="0.3">
      <c r="A151" s="145"/>
      <c r="B151" s="90" t="s">
        <v>187</v>
      </c>
      <c r="C151" s="119" t="s">
        <v>13</v>
      </c>
      <c r="E151" s="89" t="str">
        <f t="shared" si="4"/>
        <v>La Entidad asegura la actualización del plan manteniendo su vigencia de acuerdo con los cambios tecnológicos y los riesgos de obsolescencia que surjan.</v>
      </c>
      <c r="F151" s="89">
        <f t="shared" si="5"/>
        <v>151</v>
      </c>
    </row>
    <row r="152" spans="1:6" ht="29.25" thickBot="1" x14ac:dyDescent="0.3">
      <c r="A152" s="140" t="s">
        <v>188</v>
      </c>
      <c r="B152" s="120" t="s">
        <v>189</v>
      </c>
      <c r="C152" s="113" t="s">
        <v>5</v>
      </c>
      <c r="D152" s="89">
        <v>31</v>
      </c>
      <c r="E152" s="89" t="str">
        <f t="shared" si="4"/>
        <v>La entidad carece de un proceso de valoración Documental que esté integrado con las TRD y TVD.</v>
      </c>
      <c r="F152" s="89">
        <f t="shared" si="5"/>
        <v>94</v>
      </c>
    </row>
    <row r="153" spans="1:6" ht="43.5" thickBot="1" x14ac:dyDescent="0.3">
      <c r="A153" s="141"/>
      <c r="B153" s="120" t="s">
        <v>190</v>
      </c>
      <c r="C153" s="115" t="s">
        <v>7</v>
      </c>
      <c r="E153" s="89" t="str">
        <f t="shared" si="4"/>
        <v>La entidad elabora el proceso de valoración documental teniendo en cuenta los valores primarios y secundarios para todas las series y subseries documentales en cualquier soporte id</v>
      </c>
      <c r="F153" s="89">
        <f t="shared" si="5"/>
        <v>226</v>
      </c>
    </row>
    <row r="154" spans="1:6" ht="72" thickBot="1" x14ac:dyDescent="0.3">
      <c r="A154" s="141"/>
      <c r="B154" s="120" t="s">
        <v>191</v>
      </c>
      <c r="C154" s="116" t="s">
        <v>9</v>
      </c>
      <c r="E154" s="89" t="str">
        <f t="shared" si="4"/>
        <v xml:space="preserve">La entidad implementa el proceso de valoración documental y garantiza el análisis de las características administrativas, jurídicas, fiscales, contables, informativas e históricas </v>
      </c>
      <c r="F154" s="89">
        <f t="shared" si="5"/>
        <v>317</v>
      </c>
    </row>
    <row r="155" spans="1:6" ht="29.25" thickBot="1" x14ac:dyDescent="0.3">
      <c r="A155" s="141"/>
      <c r="B155" s="120" t="s">
        <v>192</v>
      </c>
      <c r="C155" s="117" t="s">
        <v>11</v>
      </c>
      <c r="E155" s="89" t="str">
        <f t="shared" si="4"/>
        <v>La entidad realiza seguimiento y control al proceso de valoración documental con el fin de establecer el cumplimiento de los valores documentales.</v>
      </c>
      <c r="F155" s="89">
        <f t="shared" si="5"/>
        <v>146</v>
      </c>
    </row>
    <row r="156" spans="1:6" ht="72" thickBot="1" x14ac:dyDescent="0.3">
      <c r="A156" s="142"/>
      <c r="B156" s="120" t="s">
        <v>193</v>
      </c>
      <c r="C156" s="119" t="s">
        <v>13</v>
      </c>
      <c r="E156" s="89" t="str">
        <f t="shared" si="4"/>
        <v>La entidad realiza mejora continua a los procesos de valoración mediante la revisión constante de la normatividad asociada a cada serie o subserie, los cambios y comportamientos cu</v>
      </c>
      <c r="F156" s="89">
        <f t="shared" si="5"/>
        <v>306</v>
      </c>
    </row>
    <row r="157" spans="1:6" ht="29.25" thickBot="1" x14ac:dyDescent="0.3">
      <c r="A157" s="137" t="s">
        <v>194</v>
      </c>
      <c r="B157" s="120" t="s">
        <v>195</v>
      </c>
      <c r="C157" s="113" t="s">
        <v>5</v>
      </c>
      <c r="D157" s="89">
        <v>32</v>
      </c>
      <c r="E157" s="89" t="str">
        <f t="shared" si="4"/>
        <v>La Entidad no ha automatizado procesos o no ha integrado la administración de documentos electrónicos a procesos, procedimientos, trámites o servicios.</v>
      </c>
      <c r="F157" s="89">
        <f t="shared" si="5"/>
        <v>151</v>
      </c>
    </row>
    <row r="158" spans="1:6" ht="90.75" thickBot="1" x14ac:dyDescent="0.3">
      <c r="A158" s="138"/>
      <c r="B158" s="108" t="s">
        <v>196</v>
      </c>
      <c r="C158" s="115" t="s">
        <v>7</v>
      </c>
      <c r="E158" s="89" t="str">
        <f t="shared" si="4"/>
        <v>La Entidad se encuentra automatizando procesos, procedimientos, trámites o servicios, e involucra los siguientes aspectos: 
- Identifica los documentos electrónicos (internos y ext</v>
      </c>
      <c r="F158" s="89">
        <f t="shared" si="5"/>
        <v>361</v>
      </c>
    </row>
    <row r="159" spans="1:6" ht="75.75" thickBot="1" x14ac:dyDescent="0.3">
      <c r="A159" s="138"/>
      <c r="B159" s="108" t="s">
        <v>197</v>
      </c>
      <c r="C159" s="116" t="s">
        <v>9</v>
      </c>
      <c r="E159" s="89" t="str">
        <f t="shared" si="4"/>
        <v>Para los procesos, procedimientos, trámites o servicios automatizados, la Entidad involucra los siguientes aspectos:
- Los documentos electrónicos cuentan con esquemas de validació</v>
      </c>
      <c r="F159" s="89">
        <f t="shared" si="5"/>
        <v>341</v>
      </c>
    </row>
    <row r="160" spans="1:6" ht="27.75" thickBot="1" x14ac:dyDescent="0.3">
      <c r="A160" s="138"/>
      <c r="B160" s="120" t="s">
        <v>198</v>
      </c>
      <c r="C160" s="117" t="s">
        <v>11</v>
      </c>
      <c r="E160" s="89" t="str">
        <f t="shared" si="4"/>
        <v>Los procesos, procedimientos, trámites o servicios automatizados se encuentran articulados con el SGDEA de la Entidad</v>
      </c>
      <c r="F160" s="89">
        <f t="shared" si="5"/>
        <v>117</v>
      </c>
    </row>
    <row r="161" spans="1:6" ht="40.5" thickBot="1" x14ac:dyDescent="0.3">
      <c r="A161" s="139"/>
      <c r="B161" s="120" t="s">
        <v>199</v>
      </c>
      <c r="C161" s="119" t="s">
        <v>13</v>
      </c>
      <c r="E161" s="89" t="str">
        <f t="shared" si="4"/>
        <v>La Entidad evalúa periódicamente la articulación de los procesos, procedimientos, trámites o servicios con el SGDEA. Cada vez que se genera un nuevo procedimiento y/o tramite elect</v>
      </c>
      <c r="F161" s="89">
        <f t="shared" si="5"/>
        <v>217</v>
      </c>
    </row>
    <row r="162" spans="1:6" ht="57.75" thickBot="1" x14ac:dyDescent="0.3">
      <c r="A162" s="137" t="s">
        <v>200</v>
      </c>
      <c r="B162" s="120" t="s">
        <v>201</v>
      </c>
      <c r="C162" s="113" t="s">
        <v>5</v>
      </c>
      <c r="D162" s="89">
        <v>33</v>
      </c>
      <c r="E162" s="89" t="str">
        <f t="shared" si="4"/>
        <v>La Entidad no ha implementado canales virtuales de atención externa o no ha integrado lineamientos de gestión documental electrónica para el control y almacenamiento de los documen</v>
      </c>
      <c r="F162" s="89">
        <f t="shared" si="5"/>
        <v>232</v>
      </c>
    </row>
    <row r="163" spans="1:6" ht="90.75" thickBot="1" x14ac:dyDescent="0.3">
      <c r="A163" s="138"/>
      <c r="B163" s="108" t="s">
        <v>202</v>
      </c>
      <c r="C163" s="115" t="s">
        <v>7</v>
      </c>
      <c r="E163" s="89" t="str">
        <f t="shared" si="4"/>
        <v>La Entidad se encuentra en proceso de desarrollo de canales virtuales (ventanilla única, portales transversales y sede electrónica) e involucra los siguientes aspectos:
- Identific</v>
      </c>
      <c r="F163" s="89">
        <f t="shared" si="5"/>
        <v>423</v>
      </c>
    </row>
    <row r="164" spans="1:6" ht="90.75" thickBot="1" x14ac:dyDescent="0.3">
      <c r="A164" s="138"/>
      <c r="B164" s="108" t="s">
        <v>203</v>
      </c>
      <c r="C164" s="116" t="s">
        <v>9</v>
      </c>
      <c r="E164" s="89" t="str">
        <f t="shared" si="4"/>
        <v>La Entidad cuenta con canales virtuales (ventanilla única, portales transversales y sede electrónica) e involucra los siguientes aspectos:
- Los documentos electrónicos cuentan con</v>
      </c>
      <c r="F164" s="89">
        <f t="shared" si="5"/>
        <v>416</v>
      </c>
    </row>
    <row r="165" spans="1:6" ht="30.75" thickBot="1" x14ac:dyDescent="0.3">
      <c r="A165" s="138"/>
      <c r="B165" s="108" t="s">
        <v>204</v>
      </c>
      <c r="C165" s="117" t="s">
        <v>11</v>
      </c>
      <c r="E165" s="89" t="str">
        <f t="shared" si="4"/>
        <v xml:space="preserve">Los canales virtuales (ventanilla única, portales transversales y sede electrónica) se encuentran articulados con el SGDEA de la entidad. </v>
      </c>
      <c r="F165" s="89">
        <f t="shared" si="5"/>
        <v>138</v>
      </c>
    </row>
    <row r="166" spans="1:6" ht="15.75" thickBot="1" x14ac:dyDescent="0.3">
      <c r="A166" s="139"/>
      <c r="B166" s="121" t="s">
        <v>205</v>
      </c>
      <c r="C166" s="119" t="s">
        <v>13</v>
      </c>
      <c r="E166" s="89" t="str">
        <f t="shared" si="4"/>
        <v>La Entidad evalúa periódicamente la articulación de los canales virtuales con el SGDEA.</v>
      </c>
      <c r="F166" s="89">
        <f t="shared" si="5"/>
        <v>87</v>
      </c>
    </row>
    <row r="167" spans="1:6" ht="15.75" thickBot="1" x14ac:dyDescent="0.3">
      <c r="A167" s="131" t="s">
        <v>206</v>
      </c>
      <c r="B167" s="121" t="s">
        <v>207</v>
      </c>
      <c r="C167" s="113" t="s">
        <v>5</v>
      </c>
      <c r="D167" s="89">
        <v>34</v>
      </c>
      <c r="E167" s="89" t="str">
        <f t="shared" si="4"/>
        <v>La entidad no ha articulado los sistemas de gestión empresarial, las plataformas de gestión de contenidos o sistemas de información transaccional u operacional con los requerimient</v>
      </c>
      <c r="F167" s="89">
        <f t="shared" si="5"/>
        <v>216</v>
      </c>
    </row>
    <row r="168" spans="1:6" ht="120.75" thickBot="1" x14ac:dyDescent="0.3">
      <c r="A168" s="132"/>
      <c r="B168" s="108" t="s">
        <v>208</v>
      </c>
      <c r="C168" s="115" t="s">
        <v>7</v>
      </c>
      <c r="E168" s="89" t="str">
        <f t="shared" si="4"/>
        <v>La entidad incorpora lineamientos básicos de los sistemas de gestión empresarial, las plataformas de gestión de contenidos o sistemas de información transaccional u operacional, lo</v>
      </c>
      <c r="F168" s="89">
        <f t="shared" si="5"/>
        <v>459</v>
      </c>
    </row>
    <row r="169" spans="1:6" ht="135.75" thickBot="1" x14ac:dyDescent="0.3">
      <c r="A169" s="132"/>
      <c r="B169" s="108" t="s">
        <v>209</v>
      </c>
      <c r="C169" s="116" t="s">
        <v>9</v>
      </c>
      <c r="E169" s="89" t="str">
        <f t="shared" si="4"/>
        <v>La entidad incorpora lineamientos básicos de gestión documental electrónica para más del 51% de los sistemas de gestión empresarial, las plataformas de gestión de contenidos o sist</v>
      </c>
      <c r="F169" s="89">
        <f t="shared" si="5"/>
        <v>510</v>
      </c>
    </row>
    <row r="170" spans="1:6" ht="120.75" thickBot="1" x14ac:dyDescent="0.3">
      <c r="A170" s="132"/>
      <c r="B170" s="108" t="s">
        <v>210</v>
      </c>
      <c r="C170" s="117" t="s">
        <v>11</v>
      </c>
      <c r="E170" s="89" t="str">
        <f t="shared" si="4"/>
        <v xml:space="preserve">La entidad incorpora lineamientos avanzados de gestión documental electrónica menor o igual al 50% de los sistemas de gestión empresarial, las plataformas de gestión de contenidos </v>
      </c>
      <c r="F170" s="89">
        <f t="shared" si="5"/>
        <v>388</v>
      </c>
    </row>
    <row r="171" spans="1:6" ht="120.75" thickBot="1" x14ac:dyDescent="0.3">
      <c r="A171" s="133"/>
      <c r="B171" s="108" t="s">
        <v>211</v>
      </c>
      <c r="C171" s="119" t="s">
        <v>13</v>
      </c>
      <c r="E171" s="89" t="str">
        <f t="shared" si="4"/>
        <v>La entidad incorpora lineamientos avanzados de gestión documental electrónica para más del 51% de los sistemas de gestión empresarial, las plataformas de gestión de contenidos o si</v>
      </c>
      <c r="F171" s="89">
        <f t="shared" si="5"/>
        <v>385</v>
      </c>
    </row>
    <row r="172" spans="1:6" ht="26.25" thickBot="1" x14ac:dyDescent="0.3">
      <c r="A172" s="137" t="s">
        <v>212</v>
      </c>
      <c r="B172" s="122" t="s">
        <v>213</v>
      </c>
      <c r="C172" s="113" t="s">
        <v>5</v>
      </c>
      <c r="D172" s="89">
        <v>35</v>
      </c>
      <c r="E172" s="89" t="str">
        <f t="shared" si="4"/>
        <v>La Entidad carece de un documento de Modelo de requisitos para la gestión de documentos electrónicos.</v>
      </c>
      <c r="F172" s="89">
        <f t="shared" si="5"/>
        <v>101</v>
      </c>
    </row>
    <row r="173" spans="1:6" ht="51.75" thickBot="1" x14ac:dyDescent="0.3">
      <c r="A173" s="138"/>
      <c r="B173" s="123" t="s">
        <v>214</v>
      </c>
      <c r="C173" s="115" t="s">
        <v>7</v>
      </c>
      <c r="E173" s="89" t="str">
        <f t="shared" si="4"/>
        <v>La Entidad se encuentra en elaboración del Modelo de requisitos para la gestión de documentos electrónicos conforme a las políticas, procedimientos y prácticas de gestión de docume</v>
      </c>
      <c r="F173" s="89">
        <f t="shared" si="5"/>
        <v>262</v>
      </c>
    </row>
    <row r="174" spans="1:6" ht="51.75" thickBot="1" x14ac:dyDescent="0.3">
      <c r="A174" s="138"/>
      <c r="B174" s="123" t="s">
        <v>215</v>
      </c>
      <c r="C174" s="116" t="s">
        <v>9</v>
      </c>
      <c r="E174" s="89" t="str">
        <f t="shared" si="4"/>
        <v xml:space="preserve">La Entidad cuenta con la lista de requerimientos funcionales y no funcionales a través de un modelo de requisitos que exprese las necesidades de cada uno de los flujos de procesos </v>
      </c>
      <c r="F174" s="89">
        <f t="shared" si="5"/>
        <v>303</v>
      </c>
    </row>
    <row r="175" spans="1:6" ht="39" thickBot="1" x14ac:dyDescent="0.3">
      <c r="A175" s="138"/>
      <c r="B175" s="123" t="s">
        <v>216</v>
      </c>
      <c r="C175" s="117" t="s">
        <v>11</v>
      </c>
      <c r="E175" s="89" t="str">
        <f t="shared" si="4"/>
        <v>La Entidad implementa y realiza seguimiento y control del Modelo de Requisitos para la gestión de documentos electrónicos revisando que las funcionalidades actuales respondan a las</v>
      </c>
      <c r="F175" s="89">
        <f t="shared" si="5"/>
        <v>217</v>
      </c>
    </row>
    <row r="176" spans="1:6" ht="64.5" thickBot="1" x14ac:dyDescent="0.3">
      <c r="A176" s="139"/>
      <c r="B176" s="123" t="s">
        <v>217</v>
      </c>
      <c r="C176" s="119" t="s">
        <v>13</v>
      </c>
      <c r="E176" s="89" t="str">
        <f t="shared" si="4"/>
        <v>La Entidad revisa el Modelo de requisitos y genera actualizaciones con el fin de mantener la autenticidad, fiabilidad, integridad y la accesibilidad a largo plazo de los documentos</v>
      </c>
      <c r="F176" s="89">
        <f t="shared" si="5"/>
        <v>415</v>
      </c>
    </row>
    <row r="177" spans="1:6" ht="26.25" thickBot="1" x14ac:dyDescent="0.3">
      <c r="A177" s="131" t="s">
        <v>218</v>
      </c>
      <c r="B177" s="90" t="s">
        <v>219</v>
      </c>
      <c r="C177" s="113" t="s">
        <v>5</v>
      </c>
      <c r="D177" s="89">
        <v>36</v>
      </c>
      <c r="E177" s="89" t="str">
        <f t="shared" si="4"/>
        <v>La Entidad carece de un Sistema de Gestión de documentos electrónicos de archivo que refleje la implementación del modelo de requisitos.</v>
      </c>
      <c r="F177" s="89">
        <f t="shared" si="5"/>
        <v>136</v>
      </c>
    </row>
    <row r="178" spans="1:6" ht="39" thickBot="1" x14ac:dyDescent="0.3">
      <c r="A178" s="132"/>
      <c r="B178" s="124" t="s">
        <v>220</v>
      </c>
      <c r="C178" s="115" t="s">
        <v>7</v>
      </c>
      <c r="E178" s="89" t="str">
        <f t="shared" si="4"/>
        <v>La Entidad se encuentra en proceso de implementación de un Sistema de Gestión de documentos electrónicos de archivo de acuerdo con el análisis organizacional, normativo, tecnológic</v>
      </c>
      <c r="F178" s="89">
        <f t="shared" si="5"/>
        <v>221</v>
      </c>
    </row>
    <row r="179" spans="1:6" ht="39" thickBot="1" x14ac:dyDescent="0.3">
      <c r="A179" s="132"/>
      <c r="B179" s="90" t="s">
        <v>221</v>
      </c>
      <c r="C179" s="116" t="s">
        <v>9</v>
      </c>
      <c r="E179" s="89" t="str">
        <f t="shared" si="4"/>
        <v>La Entidad cuenta con un sistema de gestión de documentos electrónicos de archivo para la administración, trámite y preservación de sus expedientes y documentos electrónicos que re</v>
      </c>
      <c r="F179" s="89">
        <f t="shared" si="5"/>
        <v>252</v>
      </c>
    </row>
    <row r="180" spans="1:6" ht="39" thickBot="1" x14ac:dyDescent="0.3">
      <c r="A180" s="132"/>
      <c r="B180" s="98" t="s">
        <v>222</v>
      </c>
      <c r="C180" s="117" t="s">
        <v>11</v>
      </c>
      <c r="E180" s="89" t="str">
        <f t="shared" si="4"/>
        <v>La Entidad realiza seguimiento y control del funcionamiento del Sistema, recibe documentos de otros sistemas de información, canales virtuales y otros repositorios documentales int</v>
      </c>
      <c r="F180" s="89">
        <f t="shared" si="5"/>
        <v>201</v>
      </c>
    </row>
    <row r="181" spans="1:6" ht="51.75" thickBot="1" x14ac:dyDescent="0.3">
      <c r="A181" s="133"/>
      <c r="B181" s="90" t="s">
        <v>223</v>
      </c>
      <c r="C181" s="119" t="s">
        <v>13</v>
      </c>
      <c r="E181" s="89" t="str">
        <f t="shared" si="4"/>
        <v>La Entidad actualiza el Sistema de gestión de documentos electrónicos de archivo, se integra con otros sistemas de información externos a través de servicios de interoperabilidad e</v>
      </c>
      <c r="F181" s="89">
        <f t="shared" si="5"/>
        <v>331</v>
      </c>
    </row>
    <row r="182" spans="1:6" ht="26.25" thickBot="1" x14ac:dyDescent="0.3">
      <c r="A182" s="131" t="s">
        <v>224</v>
      </c>
      <c r="B182" s="90" t="s">
        <v>225</v>
      </c>
      <c r="C182" s="113" t="s">
        <v>5</v>
      </c>
      <c r="D182" s="89">
        <v>37</v>
      </c>
      <c r="E182" s="89" t="str">
        <f t="shared" si="4"/>
        <v>La entidad no cuenta con procedimientos documentados para el desarrollo de actividades de digitalización.</v>
      </c>
      <c r="F182" s="89">
        <f t="shared" si="5"/>
        <v>105</v>
      </c>
    </row>
    <row r="183" spans="1:6" ht="26.25" thickBot="1" x14ac:dyDescent="0.3">
      <c r="A183" s="132"/>
      <c r="B183" s="90" t="s">
        <v>226</v>
      </c>
      <c r="C183" s="115" t="s">
        <v>7</v>
      </c>
      <c r="E183" s="89" t="str">
        <f t="shared" si="4"/>
        <v>La Entidad cuenta con procedimientos básicos como alistamiento, escaneo y control de calidad, documentados para el desarrollo de actividades de digitalización.</v>
      </c>
      <c r="F183" s="89">
        <f t="shared" si="5"/>
        <v>159</v>
      </c>
    </row>
    <row r="184" spans="1:6" ht="39" thickBot="1" x14ac:dyDescent="0.3">
      <c r="A184" s="132"/>
      <c r="B184" s="90" t="s">
        <v>227</v>
      </c>
      <c r="C184" s="116" t="s">
        <v>9</v>
      </c>
      <c r="E184" s="89" t="str">
        <f t="shared" si="4"/>
        <v>La Entidad cuenta con procedimientos básicos como alistamiento, escaneo y control de calidad, documentados según estándares técnicos, para el desarrollo de actividades de digitaliz</v>
      </c>
      <c r="F184" s="89">
        <f t="shared" si="5"/>
        <v>186</v>
      </c>
    </row>
    <row r="185" spans="1:6" ht="26.25" thickBot="1" x14ac:dyDescent="0.3">
      <c r="A185" s="132"/>
      <c r="B185" s="90" t="s">
        <v>228</v>
      </c>
      <c r="C185" s="117" t="s">
        <v>11</v>
      </c>
      <c r="E185" s="89" t="str">
        <f t="shared" si="4"/>
        <v>La Entidad cuenta con procedimientos técnicos definidos para cada tipo de digitalización existente.</v>
      </c>
      <c r="F185" s="89">
        <f t="shared" si="5"/>
        <v>99</v>
      </c>
    </row>
    <row r="186" spans="1:6" ht="26.25" thickBot="1" x14ac:dyDescent="0.3">
      <c r="A186" s="133"/>
      <c r="B186" s="90" t="s">
        <v>229</v>
      </c>
      <c r="C186" s="119" t="s">
        <v>13</v>
      </c>
      <c r="E186" s="89" t="str">
        <f t="shared" si="4"/>
        <v xml:space="preserve">La entidad adelanta mejora continua en los procedimientos técnicos establecidos, garantizando su actualización permanente. </v>
      </c>
      <c r="F186" s="89">
        <f t="shared" si="5"/>
        <v>123</v>
      </c>
    </row>
    <row r="187" spans="1:6" ht="15.75" thickBot="1" x14ac:dyDescent="0.3">
      <c r="A187" s="149" t="s">
        <v>230</v>
      </c>
      <c r="B187" s="90" t="s">
        <v>231</v>
      </c>
      <c r="C187" s="113" t="s">
        <v>5</v>
      </c>
      <c r="D187" s="89">
        <v>38</v>
      </c>
      <c r="E187" s="89" t="str">
        <f t="shared" si="4"/>
        <v>La Entidad no ha identificado metadatos dentro de los documentos electrónicos</v>
      </c>
      <c r="F187" s="89">
        <f t="shared" si="5"/>
        <v>77</v>
      </c>
    </row>
    <row r="188" spans="1:6" ht="15.75" thickBot="1" x14ac:dyDescent="0.3">
      <c r="A188" s="150"/>
      <c r="B188" s="90" t="s">
        <v>232</v>
      </c>
      <c r="C188" s="115" t="s">
        <v>7</v>
      </c>
      <c r="E188" s="89" t="str">
        <f t="shared" si="4"/>
        <v>La Entidad cuenta con metadatos que no están normalizados.</v>
      </c>
      <c r="F188" s="89">
        <f t="shared" si="5"/>
        <v>58</v>
      </c>
    </row>
    <row r="189" spans="1:6" ht="26.25" thickBot="1" x14ac:dyDescent="0.3">
      <c r="A189" s="150"/>
      <c r="B189" s="90" t="s">
        <v>233</v>
      </c>
      <c r="C189" s="116" t="s">
        <v>9</v>
      </c>
      <c r="E189" s="89" t="str">
        <f t="shared" si="4"/>
        <v xml:space="preserve">La Entidad ha normalizado los metadatos de contenido, estructura y contexto de documentos electrónicos. </v>
      </c>
      <c r="F189" s="89">
        <f t="shared" si="5"/>
        <v>104</v>
      </c>
    </row>
    <row r="190" spans="1:6" ht="26.25" thickBot="1" x14ac:dyDescent="0.3">
      <c r="A190" s="150"/>
      <c r="B190" s="90" t="s">
        <v>234</v>
      </c>
      <c r="C190" s="117" t="s">
        <v>11</v>
      </c>
      <c r="E190" s="89" t="str">
        <f t="shared" si="4"/>
        <v>La Entidad ha establecido el esquema de metadatos para la gestión de documentos electrónicos.</v>
      </c>
      <c r="F190" s="89">
        <f t="shared" si="5"/>
        <v>93</v>
      </c>
    </row>
    <row r="191" spans="1:6" ht="26.25" thickBot="1" x14ac:dyDescent="0.3">
      <c r="A191" s="151"/>
      <c r="B191" s="90" t="s">
        <v>235</v>
      </c>
      <c r="C191" s="119" t="s">
        <v>13</v>
      </c>
      <c r="E191" s="89" t="str">
        <f t="shared" si="4"/>
        <v>La Entidad mejora y actualiza el esquema de metadatos para la gestión de documentos electrónicos de acuerdo con las necesidades</v>
      </c>
      <c r="F191" s="89">
        <f t="shared" si="5"/>
        <v>127</v>
      </c>
    </row>
    <row r="192" spans="1:6" ht="39" thickBot="1" x14ac:dyDescent="0.3">
      <c r="A192" s="131" t="s">
        <v>236</v>
      </c>
      <c r="B192" s="90" t="s">
        <v>237</v>
      </c>
      <c r="C192" s="113" t="s">
        <v>5</v>
      </c>
      <c r="D192" s="89">
        <v>39</v>
      </c>
      <c r="E192" s="89" t="str">
        <f t="shared" si="4"/>
        <v>La Entidad carece de un repositorio digital, depósito digital o similar para organizar un archivo digital, y no se ha definido un modelo de requisitos de un Sistema de Preservación</v>
      </c>
      <c r="F192" s="89">
        <f t="shared" si="5"/>
        <v>188</v>
      </c>
    </row>
    <row r="193" spans="1:6" ht="39" thickBot="1" x14ac:dyDescent="0.3">
      <c r="A193" s="132"/>
      <c r="B193" s="90" t="s">
        <v>238</v>
      </c>
      <c r="C193" s="115" t="s">
        <v>7</v>
      </c>
      <c r="E193" s="89" t="str">
        <f t="shared" si="4"/>
        <v>La Entidad se encuentra en proceso de implementación de un repositorio digital, depósito digital o similar para organizar un archivo digital y recursos disponibles, y definición de</v>
      </c>
      <c r="F193" s="89">
        <f t="shared" si="5"/>
        <v>240</v>
      </c>
    </row>
    <row r="194" spans="1:6" ht="39" thickBot="1" x14ac:dyDescent="0.3">
      <c r="A194" s="132"/>
      <c r="B194" s="90" t="s">
        <v>239</v>
      </c>
      <c r="C194" s="116" t="s">
        <v>9</v>
      </c>
      <c r="E194" s="89" t="str">
        <f t="shared" si="4"/>
        <v>La Entidad cuenta con un Sistema de Preservación Digital que responde a las necesidades de la Entidad, la estructura organizacional, el modelo de gestión documental, el modelo de r</v>
      </c>
      <c r="F194" s="89">
        <f t="shared" si="5"/>
        <v>252</v>
      </c>
    </row>
    <row r="195" spans="1:6" ht="39" thickBot="1" x14ac:dyDescent="0.3">
      <c r="A195" s="132"/>
      <c r="B195" s="90" t="s">
        <v>240</v>
      </c>
      <c r="C195" s="117" t="s">
        <v>11</v>
      </c>
      <c r="E195" s="89" t="str">
        <f t="shared" ref="E195:E258" si="6">MID(B195,1,180)</f>
        <v>La Entidad realiza seguimiento y control del Sistema de Preservación Digital y hace monitoreo del proceso de obsolescencia del sistema(s) de almacenamiento y de sus soportes.</v>
      </c>
      <c r="F195" s="89">
        <f t="shared" ref="F195:F258" si="7">LEN(B195)</f>
        <v>174</v>
      </c>
    </row>
    <row r="196" spans="1:6" ht="39" thickBot="1" x14ac:dyDescent="0.3">
      <c r="A196" s="133"/>
      <c r="B196" s="90" t="s">
        <v>241</v>
      </c>
      <c r="C196" s="119" t="s">
        <v>13</v>
      </c>
      <c r="E196" s="89" t="str">
        <f t="shared" si="6"/>
        <v>La Entidad frente al Sistema de Preservación Digital, …dispone de un plan integral preparado para mantener los archivos y los metadatos accesibles en los actuales soportes y dentro</v>
      </c>
      <c r="F196" s="89">
        <f t="shared" si="7"/>
        <v>216</v>
      </c>
    </row>
    <row r="197" spans="1:6" ht="26.25" thickBot="1" x14ac:dyDescent="0.3">
      <c r="A197" s="131" t="s">
        <v>242</v>
      </c>
      <c r="B197" s="90" t="s">
        <v>243</v>
      </c>
      <c r="C197" s="113" t="s">
        <v>5</v>
      </c>
      <c r="D197" s="89">
        <v>40</v>
      </c>
      <c r="E197" s="89" t="str">
        <f t="shared" si="6"/>
        <v>La entidad no hace uso de servicios de almacenamiento en la nube para el almacenamiento de documentos</v>
      </c>
      <c r="F197" s="89">
        <f t="shared" si="7"/>
        <v>101</v>
      </c>
    </row>
    <row r="198" spans="1:6" ht="26.25" thickBot="1" x14ac:dyDescent="0.3">
      <c r="A198" s="132"/>
      <c r="B198" s="90" t="s">
        <v>244</v>
      </c>
      <c r="C198" s="115" t="s">
        <v>7</v>
      </c>
      <c r="E198" s="89" t="str">
        <f t="shared" si="6"/>
        <v>La entidad hace uso de servicios de almacenamiento en la nube, pero sin aplicar los lineamientos de gestión documental</v>
      </c>
      <c r="F198" s="89">
        <f t="shared" si="7"/>
        <v>118</v>
      </c>
    </row>
    <row r="199" spans="1:6" ht="26.25" thickBot="1" x14ac:dyDescent="0.3">
      <c r="A199" s="132"/>
      <c r="B199" s="90" t="s">
        <v>245</v>
      </c>
      <c r="C199" s="116" t="s">
        <v>9</v>
      </c>
      <c r="E199" s="89" t="str">
        <f t="shared" si="6"/>
        <v>Para el almacenamiento de documentación en la nube se aplican lineamientos de gestión documental como clasificación, ordenación y descripción de documentos y expedientes.</v>
      </c>
      <c r="F199" s="89">
        <f t="shared" si="7"/>
        <v>170</v>
      </c>
    </row>
    <row r="200" spans="1:6" ht="26.25" thickBot="1" x14ac:dyDescent="0.3">
      <c r="A200" s="132"/>
      <c r="B200" s="90" t="s">
        <v>246</v>
      </c>
      <c r="C200" s="117" t="s">
        <v>11</v>
      </c>
      <c r="E200" s="89" t="str">
        <f t="shared" si="6"/>
        <v>La entidad ha iniciado la integración de los documentos y expedientes electrónicos almacenados en la nube al SGDEA para garantizar la conformación del fondo documental</v>
      </c>
      <c r="F200" s="89">
        <f t="shared" si="7"/>
        <v>167</v>
      </c>
    </row>
    <row r="201" spans="1:6" ht="39" thickBot="1" x14ac:dyDescent="0.3">
      <c r="A201" s="133"/>
      <c r="B201" s="90" t="s">
        <v>247</v>
      </c>
      <c r="C201" s="119" t="s">
        <v>13</v>
      </c>
      <c r="E201" s="89" t="str">
        <f t="shared" si="6"/>
        <v>Todos los documentos que fueron almacenados temporalmente en la nube han sido integrados al SGDEA, se ha dejado de almacenar en la nube los documentos de archivo de gestión y/o cen</v>
      </c>
      <c r="F201" s="89">
        <f t="shared" si="7"/>
        <v>185</v>
      </c>
    </row>
    <row r="202" spans="1:6" ht="26.25" thickBot="1" x14ac:dyDescent="0.3">
      <c r="A202" s="131" t="s">
        <v>248</v>
      </c>
      <c r="B202" s="90" t="s">
        <v>249</v>
      </c>
      <c r="C202" s="113" t="s">
        <v>5</v>
      </c>
      <c r="D202" s="89">
        <v>41</v>
      </c>
      <c r="E202" s="89" t="str">
        <f t="shared" si="6"/>
        <v>La entidad no cuenta con un repositorio digital oficial o medios de almacenamiento definidos</v>
      </c>
      <c r="F202" s="89">
        <f t="shared" si="7"/>
        <v>92</v>
      </c>
    </row>
    <row r="203" spans="1:6" ht="26.25" thickBot="1" x14ac:dyDescent="0.3">
      <c r="A203" s="132"/>
      <c r="B203" s="90" t="s">
        <v>250</v>
      </c>
      <c r="C203" s="115" t="s">
        <v>7</v>
      </c>
      <c r="E203" s="89" t="str">
        <f t="shared" si="6"/>
        <v xml:space="preserve">La entidad cuenta con medios de almacenamiento definidos, tales como servidores, discos duros, cd, DVD, entre otros. </v>
      </c>
      <c r="F203" s="89">
        <f t="shared" si="7"/>
        <v>117</v>
      </c>
    </row>
    <row r="204" spans="1:6" ht="39" thickBot="1" x14ac:dyDescent="0.3">
      <c r="A204" s="132"/>
      <c r="B204" s="90" t="s">
        <v>251</v>
      </c>
      <c r="C204" s="116" t="s">
        <v>9</v>
      </c>
      <c r="E204" s="89" t="str">
        <f t="shared" si="6"/>
        <v>La entidad cuenta con repositorios digitales que hacen parte de los sistemas de información institucionales y son usados para el almacenamiento de documentos en la etapa de gestión</v>
      </c>
      <c r="F204" s="89">
        <f t="shared" si="7"/>
        <v>182</v>
      </c>
    </row>
    <row r="205" spans="1:6" ht="26.25" thickBot="1" x14ac:dyDescent="0.3">
      <c r="A205" s="132"/>
      <c r="B205" s="90" t="s">
        <v>252</v>
      </c>
      <c r="C205" s="117" t="s">
        <v>11</v>
      </c>
      <c r="E205" s="89" t="str">
        <f t="shared" si="6"/>
        <v>La entidad cuenta con repositorios digitales que hacen parte de sistemas de información institucionales y se encuentran articulados con SGDEA.</v>
      </c>
      <c r="F205" s="89">
        <f t="shared" si="7"/>
        <v>142</v>
      </c>
    </row>
    <row r="206" spans="1:6" ht="39" thickBot="1" x14ac:dyDescent="0.3">
      <c r="A206" s="133"/>
      <c r="B206" s="90" t="s">
        <v>253</v>
      </c>
      <c r="C206" s="119" t="s">
        <v>13</v>
      </c>
      <c r="E206" s="89" t="str">
        <f t="shared" si="6"/>
        <v>La entidad evalúa periódicamente la articulación de los repositorios digitales con el SGDEA, garantizando el funcionamiento de los actuales y promoviendo la integración con los nue</v>
      </c>
      <c r="F206" s="89">
        <f t="shared" si="7"/>
        <v>197</v>
      </c>
    </row>
    <row r="207" spans="1:6" ht="26.25" thickBot="1" x14ac:dyDescent="0.3">
      <c r="A207" s="128" t="s">
        <v>254</v>
      </c>
      <c r="B207" s="90" t="s">
        <v>255</v>
      </c>
      <c r="C207" s="113" t="s">
        <v>5</v>
      </c>
      <c r="D207" s="89">
        <v>42</v>
      </c>
      <c r="E207" s="89" t="str">
        <f t="shared" si="6"/>
        <v>La entidad carece de una articulación entre áreas de sistemas y gestión documental, respecto a la seguridad de información contenida en documentos electrónicos de archivo.</v>
      </c>
      <c r="F207" s="89">
        <f t="shared" si="7"/>
        <v>171</v>
      </c>
    </row>
    <row r="208" spans="1:6" ht="39" thickBot="1" x14ac:dyDescent="0.3">
      <c r="A208" s="129"/>
      <c r="B208" s="90" t="s">
        <v>256</v>
      </c>
      <c r="C208" s="115" t="s">
        <v>7</v>
      </c>
      <c r="E208" s="89" t="str">
        <f t="shared" si="6"/>
        <v>La entidad se encuentra integrando aspectos relacionados con la seguridad de información contenida en documentos electrónicos de archivo, dentro de las políticas del Sistema de Ges</v>
      </c>
      <c r="F208" s="89">
        <f t="shared" si="7"/>
        <v>210</v>
      </c>
    </row>
    <row r="209" spans="1:6" ht="39" thickBot="1" x14ac:dyDescent="0.3">
      <c r="A209" s="129"/>
      <c r="B209" s="90" t="s">
        <v>257</v>
      </c>
      <c r="C209" s="116" t="s">
        <v>9</v>
      </c>
      <c r="E209" s="89" t="str">
        <f t="shared" si="6"/>
        <v>La entidad, integra aspectos de seguridad de información contenida en documentos electrónicos de archivo, dentro las políticas del Sistema de Gestión Seguridad de Información.</v>
      </c>
      <c r="F209" s="89">
        <f t="shared" si="7"/>
        <v>175</v>
      </c>
    </row>
    <row r="210" spans="1:6" ht="39" thickBot="1" x14ac:dyDescent="0.3">
      <c r="A210" s="129"/>
      <c r="B210" s="90" t="s">
        <v>258</v>
      </c>
      <c r="C210" s="117" t="s">
        <v>11</v>
      </c>
      <c r="E210" s="89" t="str">
        <f t="shared" si="6"/>
        <v>La entidad realiza seguimiento y control a las acciones relacionadas con la seguridad de información para documentos electrónicos de archivo, validando lo estipulado en las polític</v>
      </c>
      <c r="F210" s="89">
        <f t="shared" si="7"/>
        <v>231</v>
      </c>
    </row>
    <row r="211" spans="1:6" ht="39" thickBot="1" x14ac:dyDescent="0.3">
      <c r="A211" s="130"/>
      <c r="B211" s="90" t="s">
        <v>259</v>
      </c>
      <c r="C211" s="119" t="s">
        <v>13</v>
      </c>
      <c r="E211" s="89" t="str">
        <f t="shared" si="6"/>
        <v>La entidad realiza procesos de mejora continúa actualizando los aspectos que sean necesarios para la seguridad de información contenida en documentos electrónicos de archivo, dentr</v>
      </c>
      <c r="F211" s="89">
        <f t="shared" si="7"/>
        <v>250</v>
      </c>
    </row>
    <row r="212" spans="1:6" ht="15.75" thickBot="1" x14ac:dyDescent="0.3">
      <c r="A212" s="134" t="s">
        <v>260</v>
      </c>
      <c r="B212" s="90" t="s">
        <v>261</v>
      </c>
      <c r="C212" s="113" t="s">
        <v>5</v>
      </c>
      <c r="D212" s="89">
        <v>43</v>
      </c>
      <c r="E212" s="89" t="str">
        <f t="shared" si="6"/>
        <v>La Entidad no realiza copias de su archivo digital.</v>
      </c>
      <c r="F212" s="89">
        <f t="shared" si="7"/>
        <v>51</v>
      </c>
    </row>
    <row r="213" spans="1:6" ht="26.25" thickBot="1" x14ac:dyDescent="0.3">
      <c r="A213" s="135"/>
      <c r="B213" s="90" t="s">
        <v>262</v>
      </c>
      <c r="C213" s="115" t="s">
        <v>7</v>
      </c>
      <c r="E213" s="89" t="str">
        <f t="shared" si="6"/>
        <v>La Entidad dispone de dos copias completas de su archivo digital que no están unidas en un mismo centro de datos.</v>
      </c>
      <c r="F213" s="89">
        <f t="shared" si="7"/>
        <v>113</v>
      </c>
    </row>
    <row r="214" spans="1:6" ht="39" thickBot="1" x14ac:dyDescent="0.3">
      <c r="A214" s="135"/>
      <c r="B214" s="90" t="s">
        <v>263</v>
      </c>
      <c r="C214" s="116" t="s">
        <v>9</v>
      </c>
      <c r="E214" s="89" t="str">
        <f t="shared" si="6"/>
        <v xml:space="preserve">La Entidad cuenta con estrategias de migración para datos en soportes heterogéneos (discos ópticos, discos duros, etc.) y realiza migración del contenido a otro soporte dentro del </v>
      </c>
      <c r="F214" s="89">
        <f t="shared" si="7"/>
        <v>206</v>
      </c>
    </row>
    <row r="215" spans="1:6" ht="26.25" thickBot="1" x14ac:dyDescent="0.3">
      <c r="A215" s="135"/>
      <c r="B215" s="90" t="s">
        <v>264</v>
      </c>
      <c r="C215" s="117" t="s">
        <v>11</v>
      </c>
      <c r="E215" s="89" t="str">
        <f t="shared" si="6"/>
        <v>La Entidad realiza copia completa de su archivo digital en una localización geográfica distinta.</v>
      </c>
      <c r="F215" s="89">
        <f t="shared" si="7"/>
        <v>96</v>
      </c>
    </row>
    <row r="216" spans="1:6" ht="39" thickBot="1" x14ac:dyDescent="0.3">
      <c r="A216" s="136"/>
      <c r="B216" s="90" t="s">
        <v>265</v>
      </c>
      <c r="C216" s="119" t="s">
        <v>13</v>
      </c>
      <c r="E216" s="89" t="str">
        <f t="shared" si="6"/>
        <v>La Entidad realiza copias de su archivo digital en localizaciones geográficas diferentes con el fin de mitigar los posibles riesgos de pérdida de información y documentar los proto</v>
      </c>
      <c r="F216" s="89">
        <f t="shared" si="7"/>
        <v>249</v>
      </c>
    </row>
    <row r="217" spans="1:6" ht="26.25" thickBot="1" x14ac:dyDescent="0.3">
      <c r="A217" s="128" t="s">
        <v>266</v>
      </c>
      <c r="B217" s="90" t="s">
        <v>267</v>
      </c>
      <c r="C217" s="113" t="s">
        <v>5</v>
      </c>
      <c r="D217" s="89">
        <v>44</v>
      </c>
      <c r="E217" s="89" t="str">
        <f t="shared" si="6"/>
        <v>La Entidad carece de normatividad y acuerdos asociados a los servicios de intercambio de documentos electrónicos</v>
      </c>
      <c r="F217" s="89">
        <f t="shared" si="7"/>
        <v>112</v>
      </c>
    </row>
    <row r="218" spans="1:6" ht="26.25" thickBot="1" x14ac:dyDescent="0.3">
      <c r="A218" s="129"/>
      <c r="B218" s="90" t="s">
        <v>268</v>
      </c>
      <c r="C218" s="115" t="s">
        <v>7</v>
      </c>
      <c r="E218" s="89" t="str">
        <f t="shared" si="6"/>
        <v xml:space="preserve">La Entidad está en desarrollo de acuerdos para el intercambio de documentos electrónicos y la asociación de normatividad vigente </v>
      </c>
      <c r="F218" s="89">
        <f t="shared" si="7"/>
        <v>129</v>
      </c>
    </row>
    <row r="219" spans="1:6" ht="26.25" thickBot="1" x14ac:dyDescent="0.3">
      <c r="A219" s="129"/>
      <c r="B219" s="90" t="s">
        <v>269</v>
      </c>
      <c r="C219" s="116" t="s">
        <v>9</v>
      </c>
      <c r="E219" s="89" t="str">
        <f t="shared" si="6"/>
        <v>La entidad cuenta con todos los acuerdos para el intercambio de documentos electrónicos con otras entidades y existe normatividad para todos los servicios de intercambio</v>
      </c>
      <c r="F219" s="89">
        <f t="shared" si="7"/>
        <v>169</v>
      </c>
    </row>
    <row r="220" spans="1:6" ht="26.25" thickBot="1" x14ac:dyDescent="0.3">
      <c r="A220" s="129"/>
      <c r="B220" s="90" t="s">
        <v>270</v>
      </c>
      <c r="C220" s="117" t="s">
        <v>11</v>
      </c>
      <c r="E220" s="89" t="str">
        <f t="shared" si="6"/>
        <v>La Entidad realiza seguimiento y control de sus acuerdos de intercambio de documentos electrónicos, verifica que los acuerdos cumplan la normatividad vigente</v>
      </c>
      <c r="F220" s="89">
        <f t="shared" si="7"/>
        <v>157</v>
      </c>
    </row>
    <row r="221" spans="1:6" ht="26.25" thickBot="1" x14ac:dyDescent="0.3">
      <c r="A221" s="130"/>
      <c r="B221" s="90" t="s">
        <v>271</v>
      </c>
      <c r="C221" s="119" t="s">
        <v>13</v>
      </c>
      <c r="E221" s="89" t="str">
        <f t="shared" si="6"/>
        <v xml:space="preserve">La Entidad actualiza los acuerdos de intercambio de documentos electrónicos con el fin de garantizar que responden a los cambios de normatividad </v>
      </c>
      <c r="F221" s="89">
        <f t="shared" si="7"/>
        <v>145</v>
      </c>
    </row>
    <row r="222" spans="1:6" ht="26.25" thickBot="1" x14ac:dyDescent="0.3">
      <c r="A222" s="128" t="s">
        <v>272</v>
      </c>
      <c r="B222" s="90" t="s">
        <v>273</v>
      </c>
      <c r="C222" s="113" t="s">
        <v>5</v>
      </c>
      <c r="D222" s="89">
        <v>45</v>
      </c>
      <c r="E222" s="89" t="str">
        <f t="shared" si="6"/>
        <v>La Entidad no aplica un lenguaje común de intercambio de información para la construcción de expedientes electrónicos</v>
      </c>
      <c r="F222" s="89">
        <f t="shared" si="7"/>
        <v>117</v>
      </c>
    </row>
    <row r="223" spans="1:6" ht="26.25" thickBot="1" x14ac:dyDescent="0.3">
      <c r="A223" s="129"/>
      <c r="B223" s="90" t="s">
        <v>274</v>
      </c>
      <c r="C223" s="115" t="s">
        <v>7</v>
      </c>
      <c r="E223" s="89" t="str">
        <f t="shared" si="6"/>
        <v>La entidad se encuentra en proceso de aplicación de un lenguaje común de intercambio de información documentado para definir las estructuras de los expedientes electrónicos</v>
      </c>
      <c r="F223" s="89">
        <f t="shared" si="7"/>
        <v>172</v>
      </c>
    </row>
    <row r="224" spans="1:6" ht="39" thickBot="1" x14ac:dyDescent="0.3">
      <c r="A224" s="129"/>
      <c r="B224" s="90" t="s">
        <v>275</v>
      </c>
      <c r="C224" s="116" t="s">
        <v>9</v>
      </c>
      <c r="E224" s="89" t="str">
        <f t="shared" si="6"/>
        <v>La entidad aplica un lenguaje común de intercambio y lo utiliza en todos los servicios de intercambio de información para la construcción de expedientes electrónicos, adicional cue</v>
      </c>
      <c r="F224" s="89">
        <f t="shared" si="7"/>
        <v>245</v>
      </c>
    </row>
    <row r="225" spans="1:6" ht="26.25" thickBot="1" x14ac:dyDescent="0.3">
      <c r="A225" s="129"/>
      <c r="B225" s="90" t="s">
        <v>276</v>
      </c>
      <c r="C225" s="117" t="s">
        <v>11</v>
      </c>
      <c r="E225" s="89" t="str">
        <f t="shared" si="6"/>
        <v>La Entidad realiza seguimiento y control de sus lenguajes de intercambio para la construcción de expedientes electrónicos</v>
      </c>
      <c r="F225" s="89">
        <f t="shared" si="7"/>
        <v>121</v>
      </c>
    </row>
    <row r="226" spans="1:6" ht="39" thickBot="1" x14ac:dyDescent="0.3">
      <c r="A226" s="130"/>
      <c r="B226" s="90" t="s">
        <v>277</v>
      </c>
      <c r="C226" s="119" t="s">
        <v>13</v>
      </c>
      <c r="E226" s="89" t="str">
        <f t="shared" si="6"/>
        <v>La Entidad actualiza la aplicación de los lenguajes comunes de intercambio de acuerdo con las necesidades propias de la Entidad y a los requerimientos de los documentos electrónico</v>
      </c>
      <c r="F226" s="89">
        <f t="shared" si="7"/>
        <v>239</v>
      </c>
    </row>
    <row r="227" spans="1:6" ht="15.75" thickBot="1" x14ac:dyDescent="0.3">
      <c r="A227" s="128" t="s">
        <v>278</v>
      </c>
      <c r="B227" s="90" t="s">
        <v>279</v>
      </c>
      <c r="C227" s="113" t="s">
        <v>5</v>
      </c>
      <c r="D227" s="89">
        <v>46</v>
      </c>
      <c r="E227" s="89" t="str">
        <f t="shared" si="6"/>
        <v>La Entidad carece de infraestructura tecnológica para intercambiar información</v>
      </c>
      <c r="F227" s="89">
        <f t="shared" si="7"/>
        <v>78</v>
      </c>
    </row>
    <row r="228" spans="1:6" ht="26.25" thickBot="1" x14ac:dyDescent="0.3">
      <c r="A228" s="129"/>
      <c r="B228" s="90" t="s">
        <v>280</v>
      </c>
      <c r="C228" s="115" t="s">
        <v>7</v>
      </c>
      <c r="E228" s="89" t="str">
        <f t="shared" si="6"/>
        <v>La Entidad se encuentra en proceso de implementación de la infraestructura tecnológica para el intercambio de información</v>
      </c>
      <c r="F228" s="89">
        <f t="shared" si="7"/>
        <v>121</v>
      </c>
    </row>
    <row r="229" spans="1:6" ht="39" thickBot="1" x14ac:dyDescent="0.3">
      <c r="A229" s="129"/>
      <c r="B229" s="90" t="s">
        <v>281</v>
      </c>
      <c r="C229" s="116" t="s">
        <v>9</v>
      </c>
      <c r="E229" s="89" t="str">
        <f t="shared" si="6"/>
        <v>La arquitectura de la infraestructura tecnológica de la entidad se adapta a las necesidades específicas de intercambio de información y esta arquitectura está documentada y actuali</v>
      </c>
      <c r="F229" s="89">
        <f t="shared" si="7"/>
        <v>201</v>
      </c>
    </row>
    <row r="230" spans="1:6" ht="39" thickBot="1" x14ac:dyDescent="0.3">
      <c r="A230" s="129"/>
      <c r="B230" s="90" t="s">
        <v>282</v>
      </c>
      <c r="C230" s="117" t="s">
        <v>11</v>
      </c>
      <c r="E230" s="89" t="str">
        <f t="shared" si="6"/>
        <v xml:space="preserve">La Entidad realiza seguimiento y control a la infraestructura tecnológica para el intercambio de información a través de la revisión de la documentación asociada y al cumplimiento </v>
      </c>
      <c r="F230" s="89">
        <f t="shared" si="7"/>
        <v>211</v>
      </c>
    </row>
    <row r="231" spans="1:6" ht="39" thickBot="1" x14ac:dyDescent="0.3">
      <c r="A231" s="130"/>
      <c r="B231" s="90" t="s">
        <v>283</v>
      </c>
      <c r="C231" s="119" t="s">
        <v>13</v>
      </c>
      <c r="E231" s="89" t="str">
        <f t="shared" si="6"/>
        <v xml:space="preserve">La Entidad realiza procesos de mejora continua a través de la actualización de la infraestructura tecnológica en concordancia con los requisitos de los servicios de intercambio de </v>
      </c>
      <c r="F231" s="89">
        <f t="shared" si="7"/>
        <v>191</v>
      </c>
    </row>
    <row r="232" spans="1:6" ht="26.25" thickBot="1" x14ac:dyDescent="0.3">
      <c r="A232" s="125" t="s">
        <v>284</v>
      </c>
      <c r="B232" s="99" t="s">
        <v>285</v>
      </c>
      <c r="C232" s="113" t="s">
        <v>5</v>
      </c>
      <c r="D232" s="89">
        <v>47</v>
      </c>
      <c r="E232" s="89" t="str">
        <f t="shared" si="6"/>
        <v>La entidad carece4 Centidad carece s instrumentos de un programa de gestión del conocimiento.</v>
      </c>
      <c r="F232" s="89">
        <f t="shared" si="7"/>
        <v>93</v>
      </c>
    </row>
    <row r="233" spans="1:6" ht="26.25" thickBot="1" x14ac:dyDescent="0.3">
      <c r="A233" s="126"/>
      <c r="B233" s="90" t="s">
        <v>286</v>
      </c>
      <c r="C233" s="115" t="s">
        <v>7</v>
      </c>
      <c r="E233" s="89" t="str">
        <f t="shared" si="6"/>
        <v>La entidad está desarrollando el Programa de Gestión del Conocimiento en articulación con la información disponible en el archivo.</v>
      </c>
      <c r="F233" s="89">
        <f t="shared" si="7"/>
        <v>130</v>
      </c>
    </row>
    <row r="234" spans="1:6" ht="39" thickBot="1" x14ac:dyDescent="0.3">
      <c r="A234" s="126"/>
      <c r="B234" s="90" t="s">
        <v>287</v>
      </c>
      <c r="C234" s="116" t="s">
        <v>9</v>
      </c>
      <c r="E234" s="89" t="str">
        <f t="shared" si="6"/>
        <v>La entidad implementa el Programa de Gestión del Conocimiento teniendo cuenta las estrategias de producción, apropiación y circulación del conocimiento con base en los documentos y</v>
      </c>
      <c r="F234" s="89">
        <f t="shared" si="7"/>
        <v>222</v>
      </c>
    </row>
    <row r="235" spans="1:6" ht="39" thickBot="1" x14ac:dyDescent="0.3">
      <c r="A235" s="126"/>
      <c r="B235" s="90" t="s">
        <v>288</v>
      </c>
      <c r="C235" s="117" t="s">
        <v>11</v>
      </c>
      <c r="E235" s="89" t="str">
        <f t="shared" si="6"/>
        <v xml:space="preserve">La entidad realiza seguimiento y control a su Programa de Gestión del Conocimiento a través de los procesos de auditoría para la identificación, capitalización, aprovechamiento de </v>
      </c>
      <c r="F235" s="89">
        <f t="shared" si="7"/>
        <v>256</v>
      </c>
    </row>
    <row r="236" spans="1:6" ht="51.75" thickBot="1" x14ac:dyDescent="0.3">
      <c r="A236" s="127"/>
      <c r="B236" s="90" t="s">
        <v>289</v>
      </c>
      <c r="C236" s="119" t="s">
        <v>13</v>
      </c>
      <c r="E236" s="89" t="str">
        <f t="shared" si="6"/>
        <v>La entidad realiza procesos de mejora continua en su Programa de Gestión del Conocimiento orientado a la sistematización de la información, de su patrimonio documental y de su memo</v>
      </c>
      <c r="F236" s="89">
        <f t="shared" si="7"/>
        <v>268</v>
      </c>
    </row>
    <row r="237" spans="1:6" ht="15.75" thickBot="1" x14ac:dyDescent="0.3">
      <c r="A237" s="125" t="s">
        <v>290</v>
      </c>
      <c r="B237" s="99" t="s">
        <v>291</v>
      </c>
      <c r="C237" s="113" t="s">
        <v>5</v>
      </c>
      <c r="D237" s="89">
        <v>48</v>
      </c>
      <c r="E237" s="89" t="str">
        <f t="shared" si="6"/>
        <v>La entidad carece de la memoria institucional.</v>
      </c>
      <c r="F237" s="89">
        <f t="shared" si="7"/>
        <v>46</v>
      </c>
    </row>
    <row r="238" spans="1:6" ht="39" thickBot="1" x14ac:dyDescent="0.3">
      <c r="A238" s="126"/>
      <c r="B238" s="90" t="s">
        <v>292</v>
      </c>
      <c r="C238" s="115" t="s">
        <v>7</v>
      </c>
      <c r="E238" s="89" t="str">
        <f t="shared" si="6"/>
        <v>La entidad está recopilando información para construir la memoria institucional con los documentos que posee el archivo, las experiencias del personal y conocimientos acumulados en</v>
      </c>
      <c r="F238" s="89">
        <f t="shared" si="7"/>
        <v>191</v>
      </c>
    </row>
    <row r="239" spans="1:6" ht="39" thickBot="1" x14ac:dyDescent="0.3">
      <c r="A239" s="126"/>
      <c r="B239" s="90" t="s">
        <v>293</v>
      </c>
      <c r="C239" s="116" t="s">
        <v>9</v>
      </c>
      <c r="E239" s="89" t="str">
        <f t="shared" si="6"/>
        <v>La entidad elabora la memoria institucional con datos la estructura orgánica de la entidad, localización física, responsables, organización y servicios en las diferentes etapas del</v>
      </c>
      <c r="F239" s="89">
        <f t="shared" si="7"/>
        <v>211</v>
      </c>
    </row>
    <row r="240" spans="1:6" ht="39" thickBot="1" x14ac:dyDescent="0.3">
      <c r="A240" s="126"/>
      <c r="B240" s="90" t="s">
        <v>294</v>
      </c>
      <c r="C240" s="117" t="s">
        <v>11</v>
      </c>
      <c r="E240" s="89" t="str">
        <f t="shared" si="6"/>
        <v>La entidad realiza seguimiento y control de la memoria institucional, a partir de los procesos de auditoría, con el fin de fortalecer la información del contexto y contenido de los</v>
      </c>
      <c r="F240" s="89">
        <f t="shared" si="7"/>
        <v>190</v>
      </c>
    </row>
    <row r="241" spans="1:6" ht="26.25" thickBot="1" x14ac:dyDescent="0.3">
      <c r="A241" s="127"/>
      <c r="B241" s="90" t="s">
        <v>295</v>
      </c>
      <c r="C241" s="119" t="s">
        <v>13</v>
      </c>
      <c r="E241" s="89" t="str">
        <f t="shared" si="6"/>
        <v>La entidad realiza procesos de mejora continua para la actualización de la memoria institucional que contribuyan a la generación de nuevo conocimiento en la entidad.</v>
      </c>
      <c r="F241" s="89">
        <f t="shared" si="7"/>
        <v>165</v>
      </c>
    </row>
    <row r="242" spans="1:6" ht="15.75" thickBot="1" x14ac:dyDescent="0.3">
      <c r="A242" s="125" t="s">
        <v>296</v>
      </c>
      <c r="B242" s="99" t="s">
        <v>297</v>
      </c>
      <c r="C242" s="113" t="s">
        <v>5</v>
      </c>
      <c r="D242" s="89">
        <v>49</v>
      </c>
      <c r="E242" s="89" t="str">
        <f t="shared" si="6"/>
        <v>La entidad carece de la identificación de documentos con carácter histórico.</v>
      </c>
      <c r="F242" s="89">
        <f t="shared" si="7"/>
        <v>76</v>
      </c>
    </row>
    <row r="243" spans="1:6" ht="26.25" thickBot="1" x14ac:dyDescent="0.3">
      <c r="A243" s="126"/>
      <c r="B243" s="90" t="s">
        <v>298</v>
      </c>
      <c r="C243" s="115" t="s">
        <v>7</v>
      </c>
      <c r="E243" s="89" t="str">
        <f t="shared" si="6"/>
        <v>La entidad está desarrollando acciones para identificar documentos de carácter histórico a partir de los instrumentos archivísticos.</v>
      </c>
      <c r="F243" s="89">
        <f t="shared" si="7"/>
        <v>132</v>
      </c>
    </row>
    <row r="244" spans="1:6" ht="26.25" thickBot="1" x14ac:dyDescent="0.3">
      <c r="A244" s="126"/>
      <c r="B244" s="90" t="s">
        <v>299</v>
      </c>
      <c r="C244" s="116" t="s">
        <v>9</v>
      </c>
      <c r="E244" s="89" t="str">
        <f t="shared" si="6"/>
        <v>La entidad realiza la identificación de documentos de carácter histórico para promover y lograr la apropiación y aprovechamiento de la información con fines culturales.</v>
      </c>
      <c r="F244" s="89">
        <f t="shared" si="7"/>
        <v>168</v>
      </c>
    </row>
    <row r="245" spans="1:6" ht="26.25" thickBot="1" x14ac:dyDescent="0.3">
      <c r="A245" s="126"/>
      <c r="B245" s="90" t="s">
        <v>300</v>
      </c>
      <c r="C245" s="117" t="s">
        <v>11</v>
      </c>
      <c r="E245" s="89" t="str">
        <f t="shared" si="6"/>
        <v>La entidad realiza seguimiento y control a las acciones de identificación, conservación y promoción de la documentación con significación histórica.</v>
      </c>
      <c r="F245" s="89">
        <f t="shared" si="7"/>
        <v>148</v>
      </c>
    </row>
    <row r="246" spans="1:6" ht="39" thickBot="1" x14ac:dyDescent="0.3">
      <c r="A246" s="127"/>
      <c r="B246" s="90" t="s">
        <v>301</v>
      </c>
      <c r="C246" s="119" t="s">
        <v>13</v>
      </c>
      <c r="E246" s="89" t="str">
        <f t="shared" si="6"/>
        <v>La entidad realiza procesos de mejora continua a los documentos identificados de carácter histórico con el fin de desarrollar acciones que conlleven a la declaratoria de Bien de In</v>
      </c>
      <c r="F246" s="89">
        <f t="shared" si="7"/>
        <v>218</v>
      </c>
    </row>
    <row r="247" spans="1:6" ht="15.75" thickBot="1" x14ac:dyDescent="0.3">
      <c r="A247" s="125" t="s">
        <v>302</v>
      </c>
      <c r="B247" s="99" t="s">
        <v>303</v>
      </c>
      <c r="C247" s="113" t="s">
        <v>5</v>
      </c>
      <c r="D247" s="89">
        <v>50</v>
      </c>
      <c r="E247" s="89" t="str">
        <f t="shared" si="6"/>
        <v>La entidad carece de participación en redes culturales.</v>
      </c>
      <c r="F247" s="89">
        <f t="shared" si="7"/>
        <v>55</v>
      </c>
    </row>
    <row r="248" spans="1:6" ht="39" thickBot="1" x14ac:dyDescent="0.3">
      <c r="A248" s="126"/>
      <c r="B248" s="90" t="s">
        <v>304</v>
      </c>
      <c r="C248" s="115" t="s">
        <v>7</v>
      </c>
      <c r="E248" s="89" t="str">
        <f t="shared" si="6"/>
        <v>La entidad está consolidando estrategias que le permitan tener disponibilidad la información contenida en sus archivos para fomentar el desarrollo de los procesos culturales.</v>
      </c>
      <c r="F248" s="89">
        <f t="shared" si="7"/>
        <v>174</v>
      </c>
    </row>
    <row r="249" spans="1:6" ht="39" thickBot="1" x14ac:dyDescent="0.3">
      <c r="A249" s="126"/>
      <c r="B249" s="90" t="s">
        <v>305</v>
      </c>
      <c r="C249" s="116" t="s">
        <v>9</v>
      </c>
      <c r="E249" s="89" t="str">
        <f t="shared" si="6"/>
        <v>La entidad implementa redes de servicios culturales teniendo en cuenta el principio de cooperación interinstitucional entre las diferentes instancias y espacios de concertación que</v>
      </c>
      <c r="F249" s="89">
        <f t="shared" si="7"/>
        <v>221</v>
      </c>
    </row>
    <row r="250" spans="1:6" ht="51.75" thickBot="1" x14ac:dyDescent="0.3">
      <c r="A250" s="126"/>
      <c r="B250" s="90" t="s">
        <v>306</v>
      </c>
      <c r="C250" s="117" t="s">
        <v>11</v>
      </c>
      <c r="E250" s="89" t="str">
        <f t="shared" si="6"/>
        <v>La entidad realiza seguimiento y control a las actividades desarrolladas en el marco de las redes culturales que fortalezcan las tareas conjuntas y espacios de concertación interin</v>
      </c>
      <c r="F250" s="89">
        <f t="shared" si="7"/>
        <v>311</v>
      </c>
    </row>
    <row r="251" spans="1:6" ht="39" thickBot="1" x14ac:dyDescent="0.3">
      <c r="A251" s="127"/>
      <c r="B251" s="90" t="s">
        <v>307</v>
      </c>
      <c r="C251" s="119" t="s">
        <v>13</v>
      </c>
      <c r="E251" s="89" t="str">
        <f t="shared" si="6"/>
        <v>La entidad efectúa procesos de mejora continua a las actividades que se realizan en el marco de las redes culturales que permitan ampliar horizontes para generar aportes significat</v>
      </c>
      <c r="F251" s="89">
        <f t="shared" si="7"/>
        <v>239</v>
      </c>
    </row>
    <row r="252" spans="1:6" ht="15.75" thickBot="1" x14ac:dyDescent="0.3">
      <c r="A252" s="125" t="s">
        <v>308</v>
      </c>
      <c r="B252" s="99" t="s">
        <v>309</v>
      </c>
      <c r="C252" s="113" t="s">
        <v>5</v>
      </c>
      <c r="D252" s="89">
        <v>51</v>
      </c>
      <c r="E252" s="89" t="str">
        <f t="shared" si="6"/>
        <v>La entidad carece de mecanismos de rendición de cuentas.</v>
      </c>
      <c r="F252" s="89">
        <f t="shared" si="7"/>
        <v>56</v>
      </c>
    </row>
    <row r="253" spans="1:6" ht="26.25" thickBot="1" x14ac:dyDescent="0.3">
      <c r="A253" s="126"/>
      <c r="B253" s="90" t="s">
        <v>310</v>
      </c>
      <c r="C253" s="115" t="s">
        <v>7</v>
      </c>
      <c r="E253" s="89" t="str">
        <f t="shared" si="6"/>
        <v>La entidad desarrolla mecanismos para realizar rendición de cuentas que permiten informar y explicar a la ciudadanía los avances y los resultados de su gestión.</v>
      </c>
      <c r="F253" s="89">
        <f t="shared" si="7"/>
        <v>160</v>
      </c>
    </row>
    <row r="254" spans="1:6" ht="39" thickBot="1" x14ac:dyDescent="0.3">
      <c r="A254" s="126"/>
      <c r="B254" s="90" t="s">
        <v>311</v>
      </c>
      <c r="C254" s="116" t="s">
        <v>9</v>
      </c>
      <c r="E254" s="89" t="str">
        <f t="shared" si="6"/>
        <v>La entidad implementa mecanismos que dan cuenta del cumplimiento en gestión documental y administración de archivos haciendo uso de los medios institucionales de comunicación estab</v>
      </c>
      <c r="F254" s="89">
        <f t="shared" si="7"/>
        <v>201</v>
      </c>
    </row>
    <row r="255" spans="1:6" ht="26.25" thickBot="1" x14ac:dyDescent="0.3">
      <c r="A255" s="126"/>
      <c r="B255" s="90" t="s">
        <v>312</v>
      </c>
      <c r="C255" s="117" t="s">
        <v>11</v>
      </c>
      <c r="E255" s="89" t="str">
        <f t="shared" si="6"/>
        <v>La entidad realiza seguimiento y control a los mecanismos de rendición de cuentas para dar respuesta a las inquietudes de la ciudadanía.</v>
      </c>
      <c r="F255" s="89">
        <f t="shared" si="7"/>
        <v>136</v>
      </c>
    </row>
    <row r="256" spans="1:6" ht="26.25" thickBot="1" x14ac:dyDescent="0.3">
      <c r="A256" s="126"/>
      <c r="B256" s="90" t="s">
        <v>313</v>
      </c>
      <c r="C256" s="119" t="s">
        <v>13</v>
      </c>
      <c r="E256" s="89" t="str">
        <f t="shared" si="6"/>
        <v>La entidad realiza procesos de mejora continua a los mecanismos de rendición de cuentas para fortalecer los medios que permitan hacer más fluida la interacción con la comunidad</v>
      </c>
      <c r="F256" s="89">
        <f t="shared" si="7"/>
        <v>176</v>
      </c>
    </row>
    <row r="257" spans="1:6" ht="26.25" thickBot="1" x14ac:dyDescent="0.3">
      <c r="A257" s="125" t="s">
        <v>314</v>
      </c>
      <c r="B257" s="99" t="s">
        <v>315</v>
      </c>
      <c r="C257" s="113" t="s">
        <v>5</v>
      </c>
      <c r="D257" s="89">
        <v>52</v>
      </c>
      <c r="E257" s="89" t="str">
        <f t="shared" si="6"/>
        <v>La entidad carece de mecanismos para la difusión de información contenida en sus documentos de archivo.</v>
      </c>
      <c r="F257" s="89">
        <f t="shared" si="7"/>
        <v>103</v>
      </c>
    </row>
    <row r="258" spans="1:6" ht="26.25" thickBot="1" x14ac:dyDescent="0.3">
      <c r="A258" s="126"/>
      <c r="B258" s="90" t="s">
        <v>316</v>
      </c>
      <c r="C258" s="115" t="s">
        <v>7</v>
      </c>
      <c r="E258" s="89" t="str">
        <f t="shared" si="6"/>
        <v>La entidad está desarrollando mecanismos de difusión de información a través de la promoción de productos y servicios que dispone el archivo.</v>
      </c>
      <c r="F258" s="89">
        <f t="shared" si="7"/>
        <v>141</v>
      </c>
    </row>
    <row r="259" spans="1:6" ht="39" thickBot="1" x14ac:dyDescent="0.3">
      <c r="A259" s="126"/>
      <c r="B259" s="90" t="s">
        <v>317</v>
      </c>
      <c r="C259" s="116" t="s">
        <v>9</v>
      </c>
      <c r="E259" s="89" t="str">
        <f t="shared" ref="E259:E271" si="8">MID(B259,1,180)</f>
        <v>La entidad implementa mecanismos para divulgar los asuntos y temáticas contenidos en sus documentos y archivos en aras de persuadir a los usuarios y a la comunidad a hacer uso de e</v>
      </c>
      <c r="F259" s="89">
        <f t="shared" ref="F259:F271" si="9">LEN(B259)</f>
        <v>184</v>
      </c>
    </row>
    <row r="260" spans="1:6" ht="26.25" thickBot="1" x14ac:dyDescent="0.3">
      <c r="A260" s="126"/>
      <c r="B260" s="90" t="s">
        <v>318</v>
      </c>
      <c r="C260" s="117" t="s">
        <v>11</v>
      </c>
      <c r="E260" s="89" t="str">
        <f t="shared" si="8"/>
        <v>La entidad realiza seguimiento y control a los mecanismos de difusión de la información contenida en sus documentos de archivo orientados a visibilizar su memoria institucional.</v>
      </c>
      <c r="F260" s="89">
        <f t="shared" si="9"/>
        <v>177</v>
      </c>
    </row>
    <row r="261" spans="1:6" ht="51.75" thickBot="1" x14ac:dyDescent="0.3">
      <c r="A261" s="127"/>
      <c r="B261" s="90" t="s">
        <v>319</v>
      </c>
      <c r="C261" s="119" t="s">
        <v>13</v>
      </c>
      <c r="E261" s="89" t="str">
        <f t="shared" si="8"/>
        <v>La entidad realiza procesos de mejora continua a los mecanismos de difusión que conlleven al conocimiento y reconocimiento del patrimonio documental en los diferentes niveles local</v>
      </c>
      <c r="F261" s="89">
        <f t="shared" si="9"/>
        <v>280</v>
      </c>
    </row>
    <row r="262" spans="1:6" ht="26.25" thickBot="1" x14ac:dyDescent="0.3">
      <c r="A262" s="125" t="s">
        <v>320</v>
      </c>
      <c r="B262" s="99" t="s">
        <v>321</v>
      </c>
      <c r="C262" s="113" t="s">
        <v>5</v>
      </c>
      <c r="D262" s="89">
        <v>53</v>
      </c>
      <c r="E262" s="89" t="str">
        <f t="shared" si="8"/>
        <v>La entidad carece de estrategias de acceso y consulta a la información contenida en sus documentos de archivo.</v>
      </c>
      <c r="F262" s="89">
        <f t="shared" si="9"/>
        <v>110</v>
      </c>
    </row>
    <row r="263" spans="1:6" ht="39" thickBot="1" x14ac:dyDescent="0.3">
      <c r="A263" s="126"/>
      <c r="B263" s="90" t="s">
        <v>322</v>
      </c>
      <c r="C263" s="115" t="s">
        <v>7</v>
      </c>
      <c r="E263" s="89" t="str">
        <f t="shared" si="8"/>
        <v>La entidad está desarrollando estrategias de acceso y consulta de la información contenida respetando la protección de los datos personales, derecho a la intimidad, así como las re</v>
      </c>
      <c r="F263" s="89">
        <f t="shared" si="9"/>
        <v>238</v>
      </c>
    </row>
    <row r="264" spans="1:6" ht="39" thickBot="1" x14ac:dyDescent="0.3">
      <c r="A264" s="126"/>
      <c r="B264" s="90" t="s">
        <v>323</v>
      </c>
      <c r="C264" s="116" t="s">
        <v>9</v>
      </c>
      <c r="E264" s="89" t="str">
        <f t="shared" si="8"/>
        <v>La entidad implementa estrategias de acceso y consulta de la información contenida en sus documentos de archivo por medio de los diferentes instrumentos archivísticos y de acceso.</v>
      </c>
      <c r="F264" s="89">
        <f t="shared" si="9"/>
        <v>179</v>
      </c>
    </row>
    <row r="265" spans="1:6" ht="39" thickBot="1" x14ac:dyDescent="0.3">
      <c r="A265" s="126"/>
      <c r="B265" s="90" t="s">
        <v>324</v>
      </c>
      <c r="C265" s="117" t="s">
        <v>11</v>
      </c>
      <c r="E265" s="89" t="str">
        <f t="shared" si="8"/>
        <v>La entidad realiza seguimiento y control a las estrategias de acceso y consulta de la información contenida en sus documentos de archivo de tal forma que se logre la optimización d</v>
      </c>
      <c r="F265" s="89">
        <f t="shared" si="9"/>
        <v>206</v>
      </c>
    </row>
    <row r="266" spans="1:6" ht="51.75" thickBot="1" x14ac:dyDescent="0.3">
      <c r="A266" s="127"/>
      <c r="B266" s="90" t="s">
        <v>325</v>
      </c>
      <c r="C266" s="119" t="s">
        <v>13</v>
      </c>
      <c r="E266" s="89" t="str">
        <f t="shared" si="8"/>
        <v xml:space="preserve">La entidad realiza procesos de mejora continua a las estrategias de acceso y consulta de la información contenida en sus documentos de archivo orientadas a la actualización de los </v>
      </c>
      <c r="F266" s="89">
        <f t="shared" si="9"/>
        <v>269</v>
      </c>
    </row>
    <row r="267" spans="1:6" ht="15.75" thickBot="1" x14ac:dyDescent="0.3">
      <c r="A267" s="125" t="s">
        <v>326</v>
      </c>
      <c r="B267" s="99" t="s">
        <v>327</v>
      </c>
      <c r="C267" s="113" t="s">
        <v>5</v>
      </c>
      <c r="E267" s="89" t="str">
        <f t="shared" si="8"/>
        <v>La entidad carece de Plan Institucional de Gestión Ambiental.</v>
      </c>
      <c r="F267" s="89">
        <f t="shared" si="9"/>
        <v>61</v>
      </c>
    </row>
    <row r="268" spans="1:6" ht="39" thickBot="1" x14ac:dyDescent="0.3">
      <c r="A268" s="126"/>
      <c r="B268" s="90" t="s">
        <v>328</v>
      </c>
      <c r="C268" s="115" t="s">
        <v>7</v>
      </c>
      <c r="E268" s="89" t="str">
        <f t="shared" si="8"/>
        <v>La entidad está desarrollando estrategias para incorporar lineamientos de la gestión ambiental en articulación con la gestión documental y en la administración de archivos que gene</v>
      </c>
      <c r="F268" s="89">
        <f t="shared" si="9"/>
        <v>206</v>
      </c>
    </row>
    <row r="269" spans="1:6" ht="39" thickBot="1" x14ac:dyDescent="0.3">
      <c r="A269" s="126"/>
      <c r="B269" s="90" t="s">
        <v>329</v>
      </c>
      <c r="C269" s="116" t="s">
        <v>9</v>
      </c>
      <c r="E269" s="89" t="str">
        <f t="shared" si="8"/>
        <v>La entidad implementa estrategias para generar una cultura ambiental a través de procedimientos y medidas relacionadas con el medio ambiente en los diferentes procesos y actividade</v>
      </c>
      <c r="F269" s="89">
        <f t="shared" si="9"/>
        <v>239</v>
      </c>
    </row>
    <row r="270" spans="1:6" ht="51.75" thickBot="1" x14ac:dyDescent="0.3">
      <c r="A270" s="126"/>
      <c r="B270" s="90" t="s">
        <v>330</v>
      </c>
      <c r="C270" s="117" t="s">
        <v>11</v>
      </c>
      <c r="E270" s="89" t="str">
        <f t="shared" si="8"/>
        <v>La entidad realiza seguimiento y control a las estrategias que buscan generar la construcción una cultura ambiental, a través de los procesos de auditoría, que fortalezcan la impor</v>
      </c>
      <c r="F270" s="89">
        <f t="shared" si="9"/>
        <v>287</v>
      </c>
    </row>
    <row r="271" spans="1:6" ht="39" thickBot="1" x14ac:dyDescent="0.3">
      <c r="A271" s="127"/>
      <c r="B271" s="90" t="s">
        <v>331</v>
      </c>
      <c r="C271" s="119" t="s">
        <v>13</v>
      </c>
      <c r="E271" s="89" t="str">
        <f t="shared" si="8"/>
        <v>La entidad realiza procesos de mejora continua a las estrategias que generan una cultura en favor de la conservación y preservación del medio ambiente en su relación con la gestión</v>
      </c>
      <c r="F271" s="89">
        <f t="shared" si="9"/>
        <v>192</v>
      </c>
    </row>
  </sheetData>
  <mergeCells count="54">
    <mergeCell ref="A187:A191"/>
    <mergeCell ref="A2:A6"/>
    <mergeCell ref="A7:A11"/>
    <mergeCell ref="A12:A16"/>
    <mergeCell ref="A17:A21"/>
    <mergeCell ref="A22:A26"/>
    <mergeCell ref="A42:A46"/>
    <mergeCell ref="A47:A51"/>
    <mergeCell ref="A27:A31"/>
    <mergeCell ref="A32:A36"/>
    <mergeCell ref="A37:A41"/>
    <mergeCell ref="A67:A71"/>
    <mergeCell ref="A72:A76"/>
    <mergeCell ref="A62:A66"/>
    <mergeCell ref="A57:A61"/>
    <mergeCell ref="A52:A56"/>
    <mergeCell ref="A97:A101"/>
    <mergeCell ref="A102:A106"/>
    <mergeCell ref="A107:A111"/>
    <mergeCell ref="A112:A116"/>
    <mergeCell ref="A77:A81"/>
    <mergeCell ref="A82:A86"/>
    <mergeCell ref="A87:A91"/>
    <mergeCell ref="A92:A96"/>
    <mergeCell ref="A142:A146"/>
    <mergeCell ref="A147:A151"/>
    <mergeCell ref="A152:A156"/>
    <mergeCell ref="A157:A161"/>
    <mergeCell ref="A117:A121"/>
    <mergeCell ref="A122:A126"/>
    <mergeCell ref="A127:A131"/>
    <mergeCell ref="A132:A136"/>
    <mergeCell ref="A137:A141"/>
    <mergeCell ref="A162:A166"/>
    <mergeCell ref="A167:A171"/>
    <mergeCell ref="A172:A176"/>
    <mergeCell ref="A177:A181"/>
    <mergeCell ref="A182:A186"/>
    <mergeCell ref="A192:A196"/>
    <mergeCell ref="A197:A201"/>
    <mergeCell ref="A202:A206"/>
    <mergeCell ref="A207:A211"/>
    <mergeCell ref="A212:A216"/>
    <mergeCell ref="A217:A221"/>
    <mergeCell ref="A222:A226"/>
    <mergeCell ref="A227:A231"/>
    <mergeCell ref="A232:A236"/>
    <mergeCell ref="A237:A241"/>
    <mergeCell ref="A267:A271"/>
    <mergeCell ref="A257:A261"/>
    <mergeCell ref="A242:A246"/>
    <mergeCell ref="A247:A251"/>
    <mergeCell ref="A252:A256"/>
    <mergeCell ref="A262:A2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opLeftCell="A7" workbookViewId="0">
      <selection sqref="A1:XFD1048576"/>
    </sheetView>
  </sheetViews>
  <sheetFormatPr baseColWidth="10" defaultColWidth="11.42578125" defaultRowHeight="12.75" x14ac:dyDescent="0.25"/>
  <cols>
    <col min="1" max="1" width="18.28515625" style="47" customWidth="1"/>
    <col min="2" max="2" width="60.5703125" style="47" customWidth="1"/>
    <col min="3" max="3" width="11.42578125" style="47"/>
    <col min="4" max="4" width="7.140625" style="47" customWidth="1"/>
    <col min="5" max="5" width="23.28515625" style="47" customWidth="1"/>
    <col min="6" max="8" width="11.42578125" style="47"/>
    <col min="9" max="9" width="17.28515625" style="47" bestFit="1" customWidth="1"/>
    <col min="10" max="16384" width="11.42578125" style="47"/>
  </cols>
  <sheetData>
    <row r="1" spans="1:12" x14ac:dyDescent="0.25">
      <c r="B1" s="48" t="s">
        <v>332</v>
      </c>
      <c r="F1" s="48"/>
      <c r="G1" s="49"/>
    </row>
    <row r="2" spans="1:12" ht="12.75" customHeight="1" x14ac:dyDescent="0.25">
      <c r="E2" s="50"/>
      <c r="G2" s="51"/>
    </row>
    <row r="3" spans="1:12" ht="15" x14ac:dyDescent="0.25">
      <c r="E3" s="50"/>
      <c r="G3" s="51"/>
      <c r="K3" s="178"/>
      <c r="L3" s="178"/>
    </row>
    <row r="4" spans="1:12" ht="30" x14ac:dyDescent="0.25">
      <c r="A4" s="52" t="s">
        <v>333</v>
      </c>
      <c r="B4" s="172" t="s">
        <v>334</v>
      </c>
      <c r="C4" s="173"/>
      <c r="D4" s="174"/>
      <c r="E4" s="52" t="s">
        <v>335</v>
      </c>
      <c r="L4" s="53"/>
    </row>
    <row r="5" spans="1:12" ht="15.75" customHeight="1" x14ac:dyDescent="0.25">
      <c r="A5" s="54" t="s">
        <v>336</v>
      </c>
      <c r="B5" s="175" t="s">
        <v>337</v>
      </c>
      <c r="C5" s="176"/>
      <c r="D5" s="177"/>
      <c r="E5" s="55">
        <v>0</v>
      </c>
      <c r="G5" s="56"/>
      <c r="L5" s="50"/>
    </row>
    <row r="6" spans="1:12" ht="24" customHeight="1" x14ac:dyDescent="0.25">
      <c r="A6" s="57" t="s">
        <v>338</v>
      </c>
      <c r="B6" s="175" t="s">
        <v>339</v>
      </c>
      <c r="C6" s="176"/>
      <c r="D6" s="177"/>
      <c r="E6" s="58" t="s">
        <v>340</v>
      </c>
      <c r="L6" s="50"/>
    </row>
    <row r="7" spans="1:12" ht="29.25" customHeight="1" x14ac:dyDescent="0.25">
      <c r="A7" s="59" t="s">
        <v>341</v>
      </c>
      <c r="B7" s="175" t="s">
        <v>342</v>
      </c>
      <c r="C7" s="176"/>
      <c r="D7" s="177"/>
      <c r="E7" s="60" t="s">
        <v>343</v>
      </c>
      <c r="F7" s="56"/>
      <c r="G7" s="56"/>
    </row>
    <row r="8" spans="1:12" ht="41.25" customHeight="1" x14ac:dyDescent="0.25">
      <c r="A8" s="59" t="s">
        <v>344</v>
      </c>
      <c r="B8" s="168" t="s">
        <v>345</v>
      </c>
      <c r="C8" s="168"/>
      <c r="D8" s="168"/>
      <c r="E8" s="61" t="s">
        <v>346</v>
      </c>
    </row>
    <row r="9" spans="1:12" ht="30" customHeight="1" x14ac:dyDescent="0.25">
      <c r="A9" s="59" t="s">
        <v>347</v>
      </c>
      <c r="B9" s="168" t="s">
        <v>348</v>
      </c>
      <c r="C9" s="168"/>
      <c r="D9" s="168"/>
      <c r="E9" s="61" t="s">
        <v>349</v>
      </c>
      <c r="G9" s="56"/>
    </row>
    <row r="10" spans="1:12" ht="30.75" customHeight="1" x14ac:dyDescent="0.25">
      <c r="F10" s="62"/>
      <c r="G10" s="50"/>
      <c r="H10" s="63"/>
    </row>
    <row r="11" spans="1:12" ht="30.75" customHeight="1" x14ac:dyDescent="0.25">
      <c r="A11" s="64"/>
      <c r="B11" s="64"/>
      <c r="C11" s="64"/>
      <c r="D11" s="64"/>
      <c r="F11" s="62"/>
      <c r="G11" s="50"/>
      <c r="H11" s="63"/>
    </row>
    <row r="12" spans="1:12" ht="15" x14ac:dyDescent="0.25">
      <c r="B12" s="48"/>
      <c r="C12" s="65"/>
      <c r="D12" s="65"/>
      <c r="F12" s="62"/>
      <c r="G12" s="50"/>
      <c r="H12" s="63"/>
    </row>
    <row r="13" spans="1:12" ht="15" x14ac:dyDescent="0.25">
      <c r="A13" s="66"/>
      <c r="C13" s="67">
        <v>0</v>
      </c>
      <c r="D13" s="65"/>
      <c r="F13" s="62"/>
      <c r="G13" s="50"/>
      <c r="H13" s="63"/>
    </row>
    <row r="14" spans="1:12" ht="88.5" customHeight="1" x14ac:dyDescent="0.25">
      <c r="A14" s="52" t="s">
        <v>333</v>
      </c>
      <c r="B14" s="172" t="s">
        <v>334</v>
      </c>
      <c r="C14" s="173"/>
      <c r="D14" s="174"/>
      <c r="E14" s="52" t="s">
        <v>335</v>
      </c>
      <c r="F14" s="62"/>
    </row>
    <row r="15" spans="1:12" ht="16.5" customHeight="1" x14ac:dyDescent="0.25">
      <c r="A15" s="54" t="s">
        <v>5</v>
      </c>
      <c r="B15" s="175" t="s">
        <v>337</v>
      </c>
      <c r="C15" s="176"/>
      <c r="D15" s="177"/>
      <c r="E15" s="68">
        <v>0</v>
      </c>
      <c r="F15" s="62"/>
    </row>
    <row r="16" spans="1:12" ht="15" x14ac:dyDescent="0.25">
      <c r="A16" s="57" t="s">
        <v>7</v>
      </c>
      <c r="B16" s="175" t="s">
        <v>350</v>
      </c>
      <c r="C16" s="176"/>
      <c r="D16" s="177"/>
      <c r="E16" s="69">
        <v>65</v>
      </c>
      <c r="F16" s="62"/>
      <c r="G16" s="50"/>
      <c r="H16" s="63"/>
    </row>
    <row r="17" spans="1:9" ht="15" x14ac:dyDescent="0.25">
      <c r="A17" s="59" t="s">
        <v>341</v>
      </c>
      <c r="B17" s="175" t="s">
        <v>342</v>
      </c>
      <c r="C17" s="176"/>
      <c r="D17" s="177"/>
      <c r="E17" s="70">
        <v>79</v>
      </c>
      <c r="F17" s="62"/>
      <c r="G17" s="50"/>
      <c r="H17" s="63"/>
    </row>
    <row r="18" spans="1:9" ht="15" x14ac:dyDescent="0.25">
      <c r="A18" s="59" t="s">
        <v>344</v>
      </c>
      <c r="B18" s="168" t="s">
        <v>345</v>
      </c>
      <c r="C18" s="168"/>
      <c r="D18" s="168"/>
      <c r="E18" s="71">
        <v>94</v>
      </c>
      <c r="F18" s="62"/>
      <c r="G18" s="50"/>
      <c r="H18" s="63"/>
    </row>
    <row r="19" spans="1:9" s="72" customFormat="1" x14ac:dyDescent="0.25">
      <c r="A19" s="59" t="s">
        <v>347</v>
      </c>
      <c r="B19" s="168" t="s">
        <v>348</v>
      </c>
      <c r="C19" s="168"/>
      <c r="D19" s="168"/>
      <c r="E19" s="71">
        <v>100</v>
      </c>
      <c r="H19" s="73"/>
    </row>
    <row r="20" spans="1:9" s="72" customFormat="1" ht="10.5" customHeight="1" x14ac:dyDescent="0.25">
      <c r="A20" s="74"/>
      <c r="B20" s="167"/>
      <c r="C20" s="167"/>
      <c r="D20" s="167"/>
      <c r="E20" s="75"/>
      <c r="G20" s="76"/>
      <c r="H20" s="73"/>
      <c r="I20" s="73"/>
    </row>
    <row r="21" spans="1:9" s="72" customFormat="1" ht="15" x14ac:dyDescent="0.25">
      <c r="A21" s="169"/>
      <c r="B21" s="167"/>
      <c r="C21" s="167"/>
      <c r="D21" s="167"/>
      <c r="E21" s="170"/>
      <c r="H21" s="77"/>
    </row>
    <row r="22" spans="1:9" s="72" customFormat="1" x14ac:dyDescent="0.25">
      <c r="A22" s="169"/>
      <c r="B22" s="167"/>
      <c r="C22" s="167"/>
      <c r="D22" s="167"/>
      <c r="E22" s="170"/>
    </row>
    <row r="23" spans="1:9" s="72" customFormat="1" x14ac:dyDescent="0.25">
      <c r="A23" s="169"/>
      <c r="B23" s="167"/>
      <c r="C23" s="167"/>
      <c r="D23" s="167"/>
      <c r="E23" s="170"/>
    </row>
    <row r="24" spans="1:9" s="72" customFormat="1" ht="21.75" customHeight="1" x14ac:dyDescent="0.25">
      <c r="A24" s="169"/>
      <c r="B24" s="167"/>
      <c r="C24" s="167"/>
      <c r="D24" s="167"/>
      <c r="E24" s="170"/>
      <c r="F24" s="78"/>
      <c r="G24" s="78"/>
    </row>
    <row r="25" spans="1:9" s="72" customFormat="1" x14ac:dyDescent="0.25">
      <c r="A25" s="169"/>
      <c r="B25" s="167"/>
      <c r="C25" s="167"/>
      <c r="D25" s="167"/>
      <c r="E25" s="171"/>
      <c r="F25" s="76"/>
    </row>
    <row r="26" spans="1:9" s="72" customFormat="1" ht="16.5" customHeight="1" x14ac:dyDescent="0.25">
      <c r="A26" s="169"/>
      <c r="B26" s="167"/>
      <c r="C26" s="167"/>
      <c r="D26" s="167"/>
      <c r="E26" s="171"/>
      <c r="G26" s="76"/>
    </row>
    <row r="27" spans="1:9" s="72" customFormat="1" ht="9" customHeight="1" x14ac:dyDescent="0.25">
      <c r="A27" s="74"/>
      <c r="B27" s="167"/>
      <c r="C27" s="167"/>
      <c r="D27" s="167"/>
      <c r="E27" s="79"/>
      <c r="G27" s="76"/>
    </row>
  </sheetData>
  <sheetProtection algorithmName="SHA-512" hashValue="/k2F/nwkvBfiPnm6rZo2SW4J+Uu8ToNihmh0afjV0S6fgdQ4xH3ijz6bf/RyhxcRQ0H+WkrXKz43D++xLorPtA==" saltValue="4Sc3Ijz4dv1GPXvAT08WXw==" spinCount="100000" sheet="1" objects="1" scenarios="1" selectLockedCells="1"/>
  <mergeCells count="21">
    <mergeCell ref="B8:D8"/>
    <mergeCell ref="K3:L3"/>
    <mergeCell ref="B4:D4"/>
    <mergeCell ref="B5:D5"/>
    <mergeCell ref="B6:D6"/>
    <mergeCell ref="B7:D7"/>
    <mergeCell ref="E21:E24"/>
    <mergeCell ref="A25:A26"/>
    <mergeCell ref="B25:D26"/>
    <mergeCell ref="E25:E26"/>
    <mergeCell ref="B9:D9"/>
    <mergeCell ref="B14:D14"/>
    <mergeCell ref="B15:D15"/>
    <mergeCell ref="B16:D16"/>
    <mergeCell ref="B17:D17"/>
    <mergeCell ref="B18:D18"/>
    <mergeCell ref="B27:D27"/>
    <mergeCell ref="B19:D19"/>
    <mergeCell ref="B20:D20"/>
    <mergeCell ref="A21:A24"/>
    <mergeCell ref="B21:D24"/>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showGridLines="0" tabSelected="1" zoomScale="70" zoomScaleNormal="70" workbookViewId="0">
      <selection activeCell="K33" sqref="K33"/>
    </sheetView>
  </sheetViews>
  <sheetFormatPr baseColWidth="10" defaultColWidth="0" defaultRowHeight="0" customHeight="1" zeroHeight="1" x14ac:dyDescent="0.25"/>
  <cols>
    <col min="1" max="1" width="1.7109375" style="3" customWidth="1"/>
    <col min="2" max="2" width="1.28515625" style="3" customWidth="1"/>
    <col min="3" max="3" width="23.7109375" style="3" customWidth="1"/>
    <col min="4" max="4" width="19.28515625" style="3" customWidth="1"/>
    <col min="5" max="5" width="2" style="3" hidden="1" customWidth="1"/>
    <col min="6" max="6" width="26.42578125" style="3" customWidth="1"/>
    <col min="7" max="7" width="17.85546875" style="3" hidden="1" customWidth="1"/>
    <col min="8" max="8" width="17.5703125" style="3" hidden="1" customWidth="1"/>
    <col min="9" max="9" width="28.5703125" style="3" bestFit="1" customWidth="1"/>
    <col min="10" max="10" width="16.28515625" style="3" customWidth="1"/>
    <col min="11" max="11" width="64" style="3" customWidth="1"/>
    <col min="12" max="14" width="17.7109375" style="3" customWidth="1"/>
    <col min="15" max="15" width="28.42578125" style="3" customWidth="1"/>
    <col min="16" max="16" width="1.42578125" style="3" customWidth="1"/>
    <col min="17" max="20" width="0" style="3" hidden="1" customWidth="1"/>
    <col min="21" max="16384" width="11.42578125" style="3" hidden="1"/>
  </cols>
  <sheetData>
    <row r="1" spans="2:16" ht="4.5" customHeight="1" thickBot="1" x14ac:dyDescent="0.3">
      <c r="C1" s="4"/>
      <c r="K1" s="3" t="s">
        <v>351</v>
      </c>
    </row>
    <row r="2" spans="2:16" ht="125.25" customHeight="1" x14ac:dyDescent="0.25">
      <c r="B2" s="5"/>
      <c r="C2" s="222"/>
      <c r="D2" s="222"/>
      <c r="E2" s="222"/>
      <c r="F2" s="222"/>
      <c r="G2" s="222"/>
      <c r="H2" s="222"/>
      <c r="I2" s="222"/>
      <c r="J2" s="222"/>
      <c r="K2" s="222"/>
      <c r="L2" s="222"/>
      <c r="M2" s="222"/>
      <c r="N2" s="222"/>
      <c r="O2" s="222"/>
      <c r="P2" s="6"/>
    </row>
    <row r="3" spans="2:16" ht="27" hidden="1" x14ac:dyDescent="0.25">
      <c r="B3" s="1"/>
      <c r="C3" s="233" t="s">
        <v>352</v>
      </c>
      <c r="D3" s="234"/>
      <c r="E3" s="234"/>
      <c r="F3" s="234"/>
      <c r="G3" s="234"/>
      <c r="H3" s="234"/>
      <c r="I3" s="234"/>
      <c r="J3" s="234"/>
      <c r="K3" s="234"/>
      <c r="L3" s="234"/>
      <c r="M3" s="234"/>
      <c r="N3" s="234"/>
      <c r="O3" s="234"/>
      <c r="P3" s="7"/>
    </row>
    <row r="4" spans="2:16" ht="6" customHeight="1" thickBot="1" x14ac:dyDescent="0.3">
      <c r="B4" s="1"/>
      <c r="C4" s="20"/>
      <c r="D4" s="19"/>
      <c r="E4" s="19"/>
      <c r="F4" s="19"/>
      <c r="G4" s="19"/>
      <c r="H4" s="19"/>
      <c r="I4" s="19"/>
      <c r="J4" s="19"/>
      <c r="K4" s="19"/>
      <c r="L4" s="19"/>
      <c r="M4" s="19"/>
      <c r="N4" s="19"/>
      <c r="O4" s="19"/>
      <c r="P4" s="2"/>
    </row>
    <row r="5" spans="2:16" ht="27.75" customHeight="1" thickBot="1" x14ac:dyDescent="0.3">
      <c r="B5" s="1"/>
      <c r="C5" s="237" t="s">
        <v>353</v>
      </c>
      <c r="D5" s="238"/>
      <c r="E5" s="238"/>
      <c r="F5" s="238"/>
      <c r="G5" s="238"/>
      <c r="H5" s="238"/>
      <c r="I5" s="239"/>
      <c r="J5" s="194" t="s">
        <v>354</v>
      </c>
      <c r="K5" s="195"/>
      <c r="L5" s="194" t="s">
        <v>355</v>
      </c>
      <c r="M5" s="195"/>
      <c r="N5" s="196" t="s">
        <v>356</v>
      </c>
      <c r="O5" s="197"/>
      <c r="P5" s="2"/>
    </row>
    <row r="6" spans="2:16" ht="27.75" customHeight="1" x14ac:dyDescent="0.25">
      <c r="B6" s="1"/>
      <c r="C6" s="240"/>
      <c r="D6" s="241"/>
      <c r="E6" s="241"/>
      <c r="F6" s="241"/>
      <c r="G6" s="241"/>
      <c r="H6" s="241"/>
      <c r="I6" s="242"/>
      <c r="J6" s="179">
        <f>AVERAGE(N12:N65)</f>
        <v>92.843374741200833</v>
      </c>
      <c r="K6" s="180"/>
      <c r="L6" s="191" t="str">
        <f>IF(J6="","",IF(AND(J6=0),"Inicial",IF(AND(J6&gt;0,J6&lt;=65),"Básico",IF(AND(J6&gt;=66,J6&lt;=79),"Intermedio",IF(AND(J6&gt;=80,J6&lt;=94),"Avanzado 1",IF(AND(J6&gt;=95,J6&lt;=100),"Avanzado 2",""))))))</f>
        <v>Avanzado 1</v>
      </c>
      <c r="M6" s="191"/>
      <c r="N6" s="185" t="str">
        <f>VLOOKUP(L6,PARAMETROS!A4:E9,2,FALSE)</f>
        <v>La evidencia observada cumple a cabalidad con el ítem, evaluado, es decir que el desarrollo de las actividades programadas se ejecuta conforme a lo planeado, con la debida oportunidad, efectividad y cuenta con las evidencias documentales que lo soportan</v>
      </c>
      <c r="O6" s="186"/>
      <c r="P6" s="2"/>
    </row>
    <row r="7" spans="2:16" ht="27.75" customHeight="1" x14ac:dyDescent="0.25">
      <c r="B7" s="1"/>
      <c r="C7" s="243"/>
      <c r="D7" s="244"/>
      <c r="E7" s="244"/>
      <c r="F7" s="244"/>
      <c r="G7" s="244"/>
      <c r="H7" s="244"/>
      <c r="I7" s="245"/>
      <c r="J7" s="181"/>
      <c r="K7" s="182"/>
      <c r="L7" s="192"/>
      <c r="M7" s="192"/>
      <c r="N7" s="187"/>
      <c r="O7" s="188"/>
      <c r="P7" s="2"/>
    </row>
    <row r="8" spans="2:16" ht="28.5" customHeight="1" thickBot="1" x14ac:dyDescent="0.3">
      <c r="B8" s="1"/>
      <c r="C8" s="246"/>
      <c r="D8" s="247"/>
      <c r="E8" s="247"/>
      <c r="F8" s="247"/>
      <c r="G8" s="247"/>
      <c r="H8" s="247"/>
      <c r="I8" s="248"/>
      <c r="J8" s="183"/>
      <c r="K8" s="184"/>
      <c r="L8" s="193"/>
      <c r="M8" s="193"/>
      <c r="N8" s="189"/>
      <c r="O8" s="190"/>
      <c r="P8" s="2"/>
    </row>
    <row r="9" spans="2:16" ht="9.75" customHeight="1" thickBot="1" x14ac:dyDescent="0.3">
      <c r="B9" s="1"/>
      <c r="C9" s="20"/>
      <c r="D9" s="19"/>
      <c r="E9" s="19"/>
      <c r="F9" s="19"/>
      <c r="G9" s="19"/>
      <c r="H9" s="19"/>
      <c r="I9" s="19"/>
      <c r="J9" s="19"/>
      <c r="K9" s="19"/>
      <c r="L9" s="19"/>
      <c r="M9" s="19"/>
      <c r="N9" s="19"/>
      <c r="O9" s="19"/>
      <c r="P9" s="2"/>
    </row>
    <row r="10" spans="2:16" ht="26.1" customHeight="1" x14ac:dyDescent="0.25">
      <c r="B10" s="1"/>
      <c r="C10" s="229" t="s">
        <v>357</v>
      </c>
      <c r="D10" s="223" t="s">
        <v>358</v>
      </c>
      <c r="E10" s="225" t="s">
        <v>359</v>
      </c>
      <c r="F10" s="223" t="s">
        <v>360</v>
      </c>
      <c r="G10" s="249" t="s">
        <v>358</v>
      </c>
      <c r="H10" s="225" t="s">
        <v>359</v>
      </c>
      <c r="I10" s="223" t="s">
        <v>361</v>
      </c>
      <c r="J10" s="223" t="s">
        <v>0</v>
      </c>
      <c r="K10" s="235" t="s">
        <v>362</v>
      </c>
      <c r="L10" s="225" t="s">
        <v>363</v>
      </c>
      <c r="M10" s="201" t="s">
        <v>364</v>
      </c>
      <c r="N10" s="201" t="s">
        <v>365</v>
      </c>
      <c r="O10" s="227" t="s">
        <v>366</v>
      </c>
      <c r="P10" s="2"/>
    </row>
    <row r="11" spans="2:16" ht="42.95" customHeight="1" thickBot="1" x14ac:dyDescent="0.3">
      <c r="B11" s="1"/>
      <c r="C11" s="230"/>
      <c r="D11" s="224"/>
      <c r="E11" s="231"/>
      <c r="F11" s="232"/>
      <c r="G11" s="250"/>
      <c r="H11" s="231"/>
      <c r="I11" s="224"/>
      <c r="J11" s="224"/>
      <c r="K11" s="236"/>
      <c r="L11" s="226"/>
      <c r="M11" s="202"/>
      <c r="N11" s="202"/>
      <c r="O11" s="228"/>
      <c r="P11" s="2"/>
    </row>
    <row r="12" spans="2:16" ht="45.75" customHeight="1" thickBot="1" x14ac:dyDescent="0.3">
      <c r="B12" s="1"/>
      <c r="C12" s="206" t="s">
        <v>367</v>
      </c>
      <c r="D12" s="251"/>
      <c r="E12" s="259">
        <v>0.3</v>
      </c>
      <c r="F12" s="209" t="s">
        <v>368</v>
      </c>
      <c r="G12" s="215" t="e">
        <f>(+(L12*15)+(#REF!*10)+(L13*15)+(L14*20)+(L45*20)+(#REF!*20))/100</f>
        <v>#VALUE!</v>
      </c>
      <c r="H12" s="21" t="s">
        <v>369</v>
      </c>
      <c r="I12" s="218" t="s">
        <v>370</v>
      </c>
      <c r="J12" s="22" t="s">
        <v>3</v>
      </c>
      <c r="K12" s="11" t="s">
        <v>12</v>
      </c>
      <c r="L12" s="23" t="str">
        <f>IF(K12="","",INDEX(Niveles,MATCH(MID(MGDA!K12,1,180),Listas!$E$2:$E$271,0),1))</f>
        <v>AVANZADO 2</v>
      </c>
      <c r="M12" s="24">
        <f>IFERROR(INDEX(PARAMETROS!$E$15:$E$19,MATCH(L12,PARAMETROS!$A$15:$A$19,0),1), "")</f>
        <v>100</v>
      </c>
      <c r="N12" s="203">
        <f>IFERROR(AVERAGE(M12:M18),"")</f>
        <v>99.142857142857139</v>
      </c>
      <c r="O12" s="80"/>
      <c r="P12" s="2"/>
    </row>
    <row r="13" spans="2:16" ht="58.5" customHeight="1" thickBot="1" x14ac:dyDescent="0.3">
      <c r="B13" s="1"/>
      <c r="C13" s="207"/>
      <c r="D13" s="252"/>
      <c r="E13" s="260"/>
      <c r="F13" s="210"/>
      <c r="G13" s="216"/>
      <c r="H13" s="26" t="s">
        <v>371</v>
      </c>
      <c r="I13" s="257"/>
      <c r="J13" s="27" t="s">
        <v>14</v>
      </c>
      <c r="K13" s="12" t="s">
        <v>19</v>
      </c>
      <c r="L13" s="23" t="str">
        <f>IF(K13="","",INDEX(Niveles,MATCH(MID(MGDA!K13,1,180),Listas!$E$2:$E$271,0),1))</f>
        <v>AVANZADO 2</v>
      </c>
      <c r="M13" s="24">
        <f>IFERROR(INDEX(PARAMETROS!$E$15:$E$19,MATCH(L13,PARAMETROS!$A$15:$A$19,0),1), "")</f>
        <v>100</v>
      </c>
      <c r="N13" s="204"/>
      <c r="O13" s="81"/>
      <c r="P13" s="2"/>
    </row>
    <row r="14" spans="2:16" ht="84" customHeight="1" thickBot="1" x14ac:dyDescent="0.3">
      <c r="B14" s="1"/>
      <c r="C14" s="207"/>
      <c r="D14" s="252"/>
      <c r="E14" s="260"/>
      <c r="F14" s="210"/>
      <c r="G14" s="216"/>
      <c r="H14" s="26" t="s">
        <v>372</v>
      </c>
      <c r="I14" s="257"/>
      <c r="J14" s="27" t="s">
        <v>20</v>
      </c>
      <c r="K14" s="12" t="s">
        <v>25</v>
      </c>
      <c r="L14" s="23" t="str">
        <f>IF(K14="","",INDEX(Niveles,MATCH(MID(MGDA!K14,1,180),Listas!$E$2:$E$271,0),1))</f>
        <v>AVANZADO 2</v>
      </c>
      <c r="M14" s="24">
        <f>IFERROR(INDEX(PARAMETROS!$E$15:$E$19,MATCH(L14,PARAMETROS!$A$15:$A$19,0),1), "")</f>
        <v>100</v>
      </c>
      <c r="N14" s="204"/>
      <c r="O14" s="81"/>
      <c r="P14" s="2"/>
    </row>
    <row r="15" spans="2:16" ht="39" thickBot="1" x14ac:dyDescent="0.3">
      <c r="B15" s="1"/>
      <c r="C15" s="207"/>
      <c r="D15" s="252"/>
      <c r="E15" s="260"/>
      <c r="F15" s="210"/>
      <c r="G15" s="216"/>
      <c r="H15" s="26"/>
      <c r="I15" s="257"/>
      <c r="J15" s="27" t="s">
        <v>26</v>
      </c>
      <c r="K15" s="12" t="s">
        <v>30</v>
      </c>
      <c r="L15" s="23" t="str">
        <f>IF(K15="","",INDEX(Niveles,MATCH(MID(MGDA!K15,1,180),Listas!$E$2:$E$271,0),1))</f>
        <v>AVANZADO 1</v>
      </c>
      <c r="M15" s="24">
        <f>IFERROR(INDEX(PARAMETROS!$E$15:$E$19,MATCH(L15,PARAMETROS!$A$15:$A$19,0),1), "")</f>
        <v>94</v>
      </c>
      <c r="N15" s="204"/>
      <c r="O15" s="81"/>
      <c r="P15" s="2"/>
    </row>
    <row r="16" spans="2:16" ht="39" thickBot="1" x14ac:dyDescent="0.3">
      <c r="B16" s="1"/>
      <c r="C16" s="207"/>
      <c r="D16" s="252"/>
      <c r="E16" s="260"/>
      <c r="F16" s="210"/>
      <c r="G16" s="216"/>
      <c r="H16" s="26"/>
      <c r="I16" s="257"/>
      <c r="J16" s="28" t="s">
        <v>32</v>
      </c>
      <c r="K16" s="12" t="s">
        <v>37</v>
      </c>
      <c r="L16" s="23" t="str">
        <f>IF(K16="","",INDEX(Niveles,MATCH(MID(MGDA!K16,1,180),Listas!$E$2:$E$271,0),1))</f>
        <v>AVANZADO 2</v>
      </c>
      <c r="M16" s="24">
        <f>IFERROR(INDEX(PARAMETROS!$E$15:$E$19,MATCH(L16,PARAMETROS!$A$15:$A$19,0),1), "")</f>
        <v>100</v>
      </c>
      <c r="N16" s="204"/>
      <c r="O16" s="81"/>
      <c r="P16" s="2"/>
    </row>
    <row r="17" spans="2:16" ht="64.5" thickBot="1" x14ac:dyDescent="0.3">
      <c r="B17" s="1"/>
      <c r="C17" s="207"/>
      <c r="D17" s="252"/>
      <c r="E17" s="260"/>
      <c r="F17" s="210"/>
      <c r="G17" s="216"/>
      <c r="H17" s="26"/>
      <c r="I17" s="257"/>
      <c r="J17" s="28" t="s">
        <v>38</v>
      </c>
      <c r="K17" s="12" t="s">
        <v>43</v>
      </c>
      <c r="L17" s="23" t="str">
        <f>IF(K17="","",INDEX(Niveles,MATCH(MID(MGDA!K17,1,180),Listas!$E$2:$E$271,0),1))</f>
        <v>AVANZADO 2</v>
      </c>
      <c r="M17" s="24">
        <f>IFERROR(INDEX(PARAMETROS!$E$15:$E$19,MATCH(L17,PARAMETROS!$A$15:$A$19,0),1), "")</f>
        <v>100</v>
      </c>
      <c r="N17" s="204"/>
      <c r="O17" s="81"/>
      <c r="P17" s="2"/>
    </row>
    <row r="18" spans="2:16" ht="39" thickBot="1" x14ac:dyDescent="0.3">
      <c r="B18" s="1"/>
      <c r="C18" s="207"/>
      <c r="D18" s="252"/>
      <c r="E18" s="260"/>
      <c r="F18" s="210"/>
      <c r="G18" s="216"/>
      <c r="H18" s="26"/>
      <c r="I18" s="258"/>
      <c r="J18" s="29" t="s">
        <v>44</v>
      </c>
      <c r="K18" s="13" t="s">
        <v>49</v>
      </c>
      <c r="L18" s="23" t="str">
        <f>IF(K18="","",INDEX(Niveles,MATCH(MID(MGDA!K18,1,180),Listas!$E$2:$E$271,0),1))</f>
        <v>AVANZADO 2</v>
      </c>
      <c r="M18" s="24">
        <f>IFERROR(INDEX(PARAMETROS!$E$15:$E$19,MATCH(L18,PARAMETROS!$A$15:$A$19,0),1), "")</f>
        <v>100</v>
      </c>
      <c r="N18" s="205"/>
      <c r="O18" s="82"/>
      <c r="P18" s="2"/>
    </row>
    <row r="19" spans="2:16" ht="77.25" thickBot="1" x14ac:dyDescent="0.3">
      <c r="B19" s="1"/>
      <c r="C19" s="207"/>
      <c r="D19" s="252"/>
      <c r="E19" s="260"/>
      <c r="F19" s="210"/>
      <c r="G19" s="216"/>
      <c r="H19" s="26"/>
      <c r="I19" s="218" t="s">
        <v>373</v>
      </c>
      <c r="J19" s="30" t="s">
        <v>50</v>
      </c>
      <c r="K19" s="11" t="s">
        <v>55</v>
      </c>
      <c r="L19" s="23" t="str">
        <f>IF(K19="","",INDEX(Niveles,MATCH(MID(MGDA!K19,1,180),Listas!$E$2:$E$271,0),1))</f>
        <v>AVANZADO 2</v>
      </c>
      <c r="M19" s="24">
        <f>IFERROR(INDEX(PARAMETROS!$E$15:$E$19,MATCH(L19,PARAMETROS!$A$15:$A$19,0),1), "")</f>
        <v>100</v>
      </c>
      <c r="N19" s="198">
        <f>IFERROR(AVERAGE(M19:M20),"")</f>
        <v>97</v>
      </c>
      <c r="O19" s="80"/>
      <c r="P19" s="2"/>
    </row>
    <row r="20" spans="2:16" ht="90" thickBot="1" x14ac:dyDescent="0.3">
      <c r="B20" s="1"/>
      <c r="C20" s="207"/>
      <c r="D20" s="252"/>
      <c r="E20" s="260"/>
      <c r="F20" s="210"/>
      <c r="G20" s="216"/>
      <c r="H20" s="26"/>
      <c r="I20" s="219"/>
      <c r="J20" s="32" t="s">
        <v>56</v>
      </c>
      <c r="K20" s="14" t="s">
        <v>60</v>
      </c>
      <c r="L20" s="23" t="str">
        <f>IF(K20="","",INDEX(Niveles,MATCH(MID(MGDA!K20,1,180),Listas!$E$2:$E$271,0),1))</f>
        <v>AVANZADO 1</v>
      </c>
      <c r="M20" s="24">
        <f>IFERROR(INDEX(PARAMETROS!$E$15:$E$19,MATCH(L20,PARAMETROS!$A$15:$A$19,0),1), "")</f>
        <v>94</v>
      </c>
      <c r="N20" s="200"/>
      <c r="O20" s="82"/>
      <c r="P20" s="2"/>
    </row>
    <row r="21" spans="2:16" ht="54" customHeight="1" thickBot="1" x14ac:dyDescent="0.3">
      <c r="B21" s="1"/>
      <c r="C21" s="207"/>
      <c r="D21" s="252"/>
      <c r="E21" s="260"/>
      <c r="F21" s="210"/>
      <c r="G21" s="216"/>
      <c r="H21" s="26"/>
      <c r="I21" s="33" t="s">
        <v>374</v>
      </c>
      <c r="J21" s="34" t="s">
        <v>62</v>
      </c>
      <c r="K21" s="15" t="s">
        <v>65</v>
      </c>
      <c r="L21" s="23" t="str">
        <f>IF(K21="","",INDEX(Niveles,MATCH(MID(MGDA!K21,1,180),Listas!$E$2:$E$271,0),1))</f>
        <v>INTERMEDIO</v>
      </c>
      <c r="M21" s="24">
        <f>IFERROR(INDEX(PARAMETROS!$E$15:$E$19,MATCH(L21,PARAMETROS!$A$15:$A$19,0),1), "")</f>
        <v>79</v>
      </c>
      <c r="N21" s="198">
        <f>IFERROR(AVERAGE(M21:M23),"")</f>
        <v>91</v>
      </c>
      <c r="O21" s="83"/>
      <c r="P21" s="2"/>
    </row>
    <row r="22" spans="2:16" ht="42.75" customHeight="1" thickBot="1" x14ac:dyDescent="0.3">
      <c r="B22" s="1"/>
      <c r="C22" s="207"/>
      <c r="D22" s="252"/>
      <c r="E22" s="260"/>
      <c r="F22" s="210"/>
      <c r="G22" s="216"/>
      <c r="H22" s="26"/>
      <c r="I22" s="220" t="s">
        <v>374</v>
      </c>
      <c r="J22" s="35" t="s">
        <v>68</v>
      </c>
      <c r="K22" s="16" t="s">
        <v>72</v>
      </c>
      <c r="L22" s="23" t="str">
        <f>IF(K22="","",INDEX(Niveles,MATCH(MID(MGDA!K22,1,180),Listas!$E$2:$E$271,0),1))</f>
        <v>AVANZADO 1</v>
      </c>
      <c r="M22" s="24">
        <f>IFERROR(INDEX(PARAMETROS!$E$15:$E$19,MATCH(L22,PARAMETROS!$A$15:$A$19,0),1), "")</f>
        <v>94</v>
      </c>
      <c r="N22" s="199"/>
      <c r="O22" s="80"/>
      <c r="P22" s="2"/>
    </row>
    <row r="23" spans="2:16" ht="57" customHeight="1" thickBot="1" x14ac:dyDescent="0.3">
      <c r="B23" s="1"/>
      <c r="C23" s="207"/>
      <c r="D23" s="252"/>
      <c r="E23" s="260"/>
      <c r="F23" s="211"/>
      <c r="G23" s="216"/>
      <c r="H23" s="26"/>
      <c r="I23" s="221"/>
      <c r="J23" s="36" t="s">
        <v>74</v>
      </c>
      <c r="K23" s="17" t="s">
        <v>79</v>
      </c>
      <c r="L23" s="23" t="str">
        <f>IF(K23="","",INDEX(Niveles,MATCH(MID(MGDA!K23,1,180),Listas!$E$2:$E$271,0),1))</f>
        <v>AVANZADO 2</v>
      </c>
      <c r="M23" s="24">
        <f>IFERROR(INDEX(PARAMETROS!$E$15:$E$19,MATCH(L23,PARAMETROS!$A$15:$A$19,0),1), "")</f>
        <v>100</v>
      </c>
      <c r="N23" s="200"/>
      <c r="O23" s="82"/>
      <c r="P23" s="2"/>
    </row>
    <row r="24" spans="2:16" ht="57.75" thickBot="1" x14ac:dyDescent="0.3">
      <c r="B24" s="1"/>
      <c r="C24" s="207"/>
      <c r="D24" s="252"/>
      <c r="E24" s="260"/>
      <c r="F24" s="209" t="s">
        <v>375</v>
      </c>
      <c r="G24" s="216"/>
      <c r="H24" s="26"/>
      <c r="I24" s="37" t="s">
        <v>376</v>
      </c>
      <c r="J24" s="38" t="s">
        <v>377</v>
      </c>
      <c r="K24" s="15" t="s">
        <v>84</v>
      </c>
      <c r="L24" s="23" t="str">
        <f>IF(K24="","",INDEX(Niveles,MATCH(MID(MGDA!K24,1,180),Listas!$E$2:$E$271,0),1))</f>
        <v>AVANZADO 1</v>
      </c>
      <c r="M24" s="24">
        <f>IFERROR(INDEX(PARAMETROS!$E$15:$E$19,MATCH(L24,PARAMETROS!$A$15:$A$19,0),1), "")</f>
        <v>94</v>
      </c>
      <c r="N24" s="31">
        <f>IFERROR(AVERAGE(M24),"")</f>
        <v>94</v>
      </c>
      <c r="O24" s="84"/>
      <c r="P24" s="2"/>
    </row>
    <row r="25" spans="2:16" ht="29.25" thickBot="1" x14ac:dyDescent="0.3">
      <c r="B25" s="1"/>
      <c r="C25" s="207"/>
      <c r="D25" s="252"/>
      <c r="E25" s="260"/>
      <c r="F25" s="210"/>
      <c r="G25" s="216"/>
      <c r="H25" s="26"/>
      <c r="I25" s="37" t="s">
        <v>378</v>
      </c>
      <c r="J25" s="38" t="s">
        <v>86</v>
      </c>
      <c r="K25" s="15" t="s">
        <v>89</v>
      </c>
      <c r="L25" s="23" t="str">
        <f>IF(K25="","",INDEX(Niveles,MATCH(MID(MGDA!K25,1,180),Listas!$E$2:$E$271,0),1))</f>
        <v>INTERMEDIO</v>
      </c>
      <c r="M25" s="24">
        <f>IFERROR(INDEX(PARAMETROS!$E$15:$E$19,MATCH(L25,PARAMETROS!$A$15:$A$19,0),1), "")</f>
        <v>79</v>
      </c>
      <c r="N25" s="31">
        <f t="shared" ref="N25:N28" si="0">IFERROR(AVERAGE(M25),"")</f>
        <v>79</v>
      </c>
      <c r="O25" s="84"/>
      <c r="P25" s="2"/>
    </row>
    <row r="26" spans="2:16" ht="51.75" thickBot="1" x14ac:dyDescent="0.3">
      <c r="B26" s="1"/>
      <c r="C26" s="207"/>
      <c r="D26" s="252"/>
      <c r="E26" s="260"/>
      <c r="F26" s="210"/>
      <c r="G26" s="216"/>
      <c r="H26" s="26"/>
      <c r="I26" s="254" t="s">
        <v>379</v>
      </c>
      <c r="J26" s="39" t="s">
        <v>92</v>
      </c>
      <c r="K26" s="11" t="s">
        <v>96</v>
      </c>
      <c r="L26" s="23" t="str">
        <f>IF(K26="","",INDEX(Niveles,MATCH(MID(MGDA!K26,1,180),Listas!$E$2:$E$271,0),1))</f>
        <v>AVANZADO 1</v>
      </c>
      <c r="M26" s="24">
        <f>IFERROR(INDEX(PARAMETROS!$E$15:$E$19,MATCH(L26,PARAMETROS!$A$15:$A$19,0),1), "")</f>
        <v>94</v>
      </c>
      <c r="N26" s="198">
        <f>IFERROR(AVERAGE(M26:M27),"")</f>
        <v>86.5</v>
      </c>
      <c r="O26" s="85"/>
      <c r="P26" s="2"/>
    </row>
    <row r="27" spans="2:16" ht="43.5" thickBot="1" x14ac:dyDescent="0.3">
      <c r="B27" s="1"/>
      <c r="C27" s="207"/>
      <c r="D27" s="252"/>
      <c r="E27" s="260"/>
      <c r="F27" s="210"/>
      <c r="G27" s="216"/>
      <c r="H27" s="26"/>
      <c r="I27" s="255"/>
      <c r="J27" s="40" t="s">
        <v>98</v>
      </c>
      <c r="K27" s="13" t="s">
        <v>101</v>
      </c>
      <c r="L27" s="23" t="str">
        <f>IF(K27="","",INDEX(Niveles,MATCH(MID(MGDA!K27,1,180),Listas!$E$2:$E$271,0),1))</f>
        <v>INTERMEDIO</v>
      </c>
      <c r="M27" s="24">
        <f>IFERROR(INDEX(PARAMETROS!$E$15:$E$19,MATCH(L27,PARAMETROS!$A$15:$A$19,0),1), "")</f>
        <v>79</v>
      </c>
      <c r="N27" s="200"/>
      <c r="O27" s="86"/>
      <c r="P27" s="2"/>
    </row>
    <row r="28" spans="2:16" ht="69" customHeight="1" thickBot="1" x14ac:dyDescent="0.3">
      <c r="B28" s="1"/>
      <c r="C28" s="207"/>
      <c r="D28" s="252"/>
      <c r="E28" s="260"/>
      <c r="F28" s="211"/>
      <c r="G28" s="216"/>
      <c r="H28" s="26"/>
      <c r="I28" s="37" t="s">
        <v>380</v>
      </c>
      <c r="J28" s="38" t="s">
        <v>104</v>
      </c>
      <c r="K28" s="15" t="s">
        <v>108</v>
      </c>
      <c r="L28" s="23" t="str">
        <f>IF(K28="","",INDEX(Niveles,MATCH(MID(MGDA!K28,1,180),Listas!$E$2:$E$271,0),1))</f>
        <v>AVANZADO 1</v>
      </c>
      <c r="M28" s="24">
        <f>IFERROR(INDEX(PARAMETROS!$E$15:$E$19,MATCH(L28,PARAMETROS!$A$15:$A$19,0),1), "")</f>
        <v>94</v>
      </c>
      <c r="N28" s="31">
        <f t="shared" si="0"/>
        <v>94</v>
      </c>
      <c r="O28" s="84"/>
      <c r="P28" s="2"/>
    </row>
    <row r="29" spans="2:16" ht="64.5" thickBot="1" x14ac:dyDescent="0.3">
      <c r="B29" s="1"/>
      <c r="C29" s="207"/>
      <c r="D29" s="252"/>
      <c r="E29" s="260"/>
      <c r="F29" s="209" t="s">
        <v>381</v>
      </c>
      <c r="G29" s="216"/>
      <c r="H29" s="26"/>
      <c r="I29" s="254" t="s">
        <v>382</v>
      </c>
      <c r="J29" s="39" t="s">
        <v>110</v>
      </c>
      <c r="K29" s="11" t="s">
        <v>114</v>
      </c>
      <c r="L29" s="23" t="str">
        <f>IF(K29="","",INDEX(Niveles,MATCH(MID(MGDA!K29,1,180),Listas!$E$2:$E$271,0),1))</f>
        <v>AVANZADO 1</v>
      </c>
      <c r="M29" s="24">
        <f>IFERROR(INDEX(PARAMETROS!$E$15:$E$19,MATCH(L29,PARAMETROS!$A$15:$A$19,0),1), "")</f>
        <v>94</v>
      </c>
      <c r="N29" s="198">
        <f>IFERROR(AVERAGE(M29:M33),"")</f>
        <v>90.6</v>
      </c>
      <c r="O29" s="80"/>
      <c r="P29" s="2"/>
    </row>
    <row r="30" spans="2:16" ht="39" thickBot="1" x14ac:dyDescent="0.3">
      <c r="B30" s="1"/>
      <c r="C30" s="207"/>
      <c r="D30" s="252"/>
      <c r="E30" s="260"/>
      <c r="F30" s="210"/>
      <c r="G30" s="216"/>
      <c r="H30" s="26"/>
      <c r="I30" s="256"/>
      <c r="J30" s="41" t="s">
        <v>116</v>
      </c>
      <c r="K30" s="12" t="s">
        <v>120</v>
      </c>
      <c r="L30" s="23" t="str">
        <f>IF(K30="","",INDEX(Niveles,MATCH(MID(MGDA!K30,1,180),Listas!$E$2:$E$271,0),1))</f>
        <v>AVANZADO 1</v>
      </c>
      <c r="M30" s="24">
        <f>IFERROR(INDEX(PARAMETROS!$E$15:$E$19,MATCH(L30,PARAMETROS!$A$15:$A$19,0),1), "")</f>
        <v>94</v>
      </c>
      <c r="N30" s="199"/>
      <c r="O30" s="81"/>
      <c r="P30" s="2"/>
    </row>
    <row r="31" spans="2:16" ht="43.5" thickBot="1" x14ac:dyDescent="0.3">
      <c r="B31" s="1"/>
      <c r="C31" s="207"/>
      <c r="D31" s="252"/>
      <c r="E31" s="260"/>
      <c r="F31" s="210"/>
      <c r="G31" s="216"/>
      <c r="H31" s="26"/>
      <c r="I31" s="256"/>
      <c r="J31" s="41" t="s">
        <v>122</v>
      </c>
      <c r="K31" s="12" t="s">
        <v>127</v>
      </c>
      <c r="L31" s="23" t="str">
        <f>IF(K31="","",INDEX(Niveles,MATCH(MID(MGDA!K31,1,180),Listas!$E$2:$E$271,0),1))</f>
        <v>AVANZADO 2</v>
      </c>
      <c r="M31" s="24">
        <f>IFERROR(INDEX(PARAMETROS!$E$15:$E$19,MATCH(L31,PARAMETROS!$A$15:$A$19,0),1), "")</f>
        <v>100</v>
      </c>
      <c r="N31" s="199"/>
      <c r="O31" s="81"/>
      <c r="P31" s="2"/>
    </row>
    <row r="32" spans="2:16" ht="43.5" thickBot="1" x14ac:dyDescent="0.3">
      <c r="B32" s="1"/>
      <c r="C32" s="207"/>
      <c r="D32" s="252"/>
      <c r="E32" s="260"/>
      <c r="F32" s="210"/>
      <c r="G32" s="216"/>
      <c r="H32" s="26"/>
      <c r="I32" s="256"/>
      <c r="J32" s="41" t="s">
        <v>128</v>
      </c>
      <c r="K32" s="12" t="s">
        <v>133</v>
      </c>
      <c r="L32" s="23" t="str">
        <f>IF(K32="","",INDEX(Niveles,MATCH(MID(MGDA!K32,1,180),Listas!$E$2:$E$271,0),1))</f>
        <v>AVANZADO 2</v>
      </c>
      <c r="M32" s="24">
        <f>IFERROR(INDEX(PARAMETROS!$E$15:$E$19,MATCH(L32,PARAMETROS!$A$15:$A$19,0),1), "")</f>
        <v>100</v>
      </c>
      <c r="N32" s="199"/>
      <c r="O32" s="81"/>
      <c r="P32" s="2"/>
    </row>
    <row r="33" spans="2:16" ht="43.5" thickBot="1" x14ac:dyDescent="0.3">
      <c r="B33" s="1"/>
      <c r="C33" s="207"/>
      <c r="D33" s="252"/>
      <c r="E33" s="260"/>
      <c r="F33" s="210"/>
      <c r="G33" s="216"/>
      <c r="H33" s="26"/>
      <c r="I33" s="255"/>
      <c r="J33" s="40" t="s">
        <v>134</v>
      </c>
      <c r="K33" s="13" t="s">
        <v>136</v>
      </c>
      <c r="L33" s="23" t="str">
        <f>IF(K33="","",INDEX(Niveles,MATCH(MID(MGDA!K33,1,180),Listas!$E$2:$E$271,0),1))</f>
        <v>BÁSICO</v>
      </c>
      <c r="M33" s="24">
        <f>IFERROR(INDEX(PARAMETROS!$E$15:$E$19,MATCH(L33,PARAMETROS!$A$15:$A$19,0),1), "")</f>
        <v>65</v>
      </c>
      <c r="N33" s="200"/>
      <c r="O33" s="82"/>
      <c r="P33" s="2"/>
    </row>
    <row r="34" spans="2:16" ht="51.75" thickBot="1" x14ac:dyDescent="0.3">
      <c r="B34" s="1"/>
      <c r="C34" s="207"/>
      <c r="D34" s="252"/>
      <c r="E34" s="260"/>
      <c r="F34" s="210"/>
      <c r="G34" s="216"/>
      <c r="H34" s="26"/>
      <c r="I34" s="254" t="s">
        <v>383</v>
      </c>
      <c r="J34" s="39" t="s">
        <v>140</v>
      </c>
      <c r="K34" s="11" t="s">
        <v>144</v>
      </c>
      <c r="L34" s="23" t="str">
        <f>IF(K34="","",INDEX(Niveles,MATCH(MID(MGDA!K34,1,180),Listas!$E$2:$E$271,0),1))</f>
        <v>AVANZADO 1</v>
      </c>
      <c r="M34" s="24">
        <f>IFERROR(INDEX(PARAMETROS!$E$15:$E$19,MATCH(L34,PARAMETROS!$A$15:$A$19,0),1), "")</f>
        <v>94</v>
      </c>
      <c r="N34" s="198">
        <f>IFERROR(AVERAGE(M34:M35),"")</f>
        <v>94</v>
      </c>
      <c r="O34" s="80"/>
      <c r="P34" s="2"/>
    </row>
    <row r="35" spans="2:16" ht="51.75" thickBot="1" x14ac:dyDescent="0.3">
      <c r="B35" s="1"/>
      <c r="C35" s="207"/>
      <c r="D35" s="252"/>
      <c r="E35" s="260"/>
      <c r="F35" s="210"/>
      <c r="G35" s="216"/>
      <c r="H35" s="26"/>
      <c r="I35" s="255"/>
      <c r="J35" s="40" t="s">
        <v>146</v>
      </c>
      <c r="K35" s="13" t="s">
        <v>150</v>
      </c>
      <c r="L35" s="23" t="str">
        <f>IF(K35="","",INDEX(Niveles,MATCH(MID(MGDA!K35,1,180),Listas!$E$2:$E$271,0),1))</f>
        <v>AVANZADO 1</v>
      </c>
      <c r="M35" s="24">
        <f>IFERROR(INDEX(PARAMETROS!$E$15:$E$19,MATCH(L35,PARAMETROS!$A$15:$A$19,0),1), "")</f>
        <v>94</v>
      </c>
      <c r="N35" s="200"/>
      <c r="O35" s="82"/>
      <c r="P35" s="2"/>
    </row>
    <row r="36" spans="2:16" ht="69" customHeight="1" thickBot="1" x14ac:dyDescent="0.3">
      <c r="B36" s="1"/>
      <c r="C36" s="207"/>
      <c r="D36" s="252"/>
      <c r="E36" s="260"/>
      <c r="F36" s="210"/>
      <c r="G36" s="216"/>
      <c r="H36" s="26"/>
      <c r="I36" s="37" t="s">
        <v>384</v>
      </c>
      <c r="J36" s="38" t="s">
        <v>152</v>
      </c>
      <c r="K36" s="15" t="s">
        <v>157</v>
      </c>
      <c r="L36" s="23" t="str">
        <f>IF(K36="","",INDEX(Niveles,MATCH(MID(MGDA!K36,1,180),Listas!$E$2:$E$271,0),1))</f>
        <v>AVANZADO 2</v>
      </c>
      <c r="M36" s="24">
        <f>IFERROR(INDEX(PARAMETROS!$E$15:$E$19,MATCH(L36,PARAMETROS!$A$15:$A$19,0),1), "")</f>
        <v>100</v>
      </c>
      <c r="N36" s="42">
        <f>IFERROR(AVERAGE(M36),"")</f>
        <v>100</v>
      </c>
      <c r="O36" s="84"/>
      <c r="P36" s="2"/>
    </row>
    <row r="37" spans="2:16" ht="39" thickBot="1" x14ac:dyDescent="0.3">
      <c r="B37" s="1"/>
      <c r="C37" s="207"/>
      <c r="D37" s="252"/>
      <c r="E37" s="260"/>
      <c r="F37" s="210"/>
      <c r="G37" s="216"/>
      <c r="H37" s="26"/>
      <c r="I37" s="37" t="s">
        <v>385</v>
      </c>
      <c r="J37" s="38" t="s">
        <v>386</v>
      </c>
      <c r="K37" s="15" t="s">
        <v>163</v>
      </c>
      <c r="L37" s="23" t="str">
        <f>IF(K37="","",INDEX(Niveles,MATCH(MID(MGDA!K37,1,180),Listas!$E$2:$E$271,0),1))</f>
        <v>AVANZADO 2</v>
      </c>
      <c r="M37" s="24">
        <f>IFERROR(INDEX(PARAMETROS!$E$15:$E$19,MATCH(L37,PARAMETROS!$A$15:$A$19,0),1), "")</f>
        <v>100</v>
      </c>
      <c r="N37" s="42">
        <f t="shared" ref="N37:N41" si="1">IFERROR(AVERAGE(M37),"")</f>
        <v>100</v>
      </c>
      <c r="O37" s="84"/>
      <c r="P37" s="2"/>
    </row>
    <row r="38" spans="2:16" ht="51.75" thickBot="1" x14ac:dyDescent="0.3">
      <c r="B38" s="1"/>
      <c r="C38" s="207"/>
      <c r="D38" s="252"/>
      <c r="E38" s="260"/>
      <c r="F38" s="210"/>
      <c r="G38" s="216"/>
      <c r="H38" s="26"/>
      <c r="I38" s="37" t="s">
        <v>387</v>
      </c>
      <c r="J38" s="38" t="s">
        <v>164</v>
      </c>
      <c r="K38" s="15" t="s">
        <v>167</v>
      </c>
      <c r="L38" s="23" t="str">
        <f>IF(K38="","",INDEX(Niveles,MATCH(MID(MGDA!K38,1,180),Listas!$E$2:$E$271,0),1))</f>
        <v>INTERMEDIO</v>
      </c>
      <c r="M38" s="24">
        <f>IFERROR(INDEX(PARAMETROS!$E$15:$E$19,MATCH(L38,PARAMETROS!$A$15:$A$19,0),1), "")</f>
        <v>79</v>
      </c>
      <c r="N38" s="42">
        <f t="shared" si="1"/>
        <v>79</v>
      </c>
      <c r="O38" s="84"/>
      <c r="P38" s="2"/>
    </row>
    <row r="39" spans="2:16" ht="77.25" thickBot="1" x14ac:dyDescent="0.3">
      <c r="B39" s="1"/>
      <c r="C39" s="207"/>
      <c r="D39" s="252"/>
      <c r="E39" s="260"/>
      <c r="F39" s="210"/>
      <c r="G39" s="216"/>
      <c r="H39" s="26"/>
      <c r="I39" s="37" t="s">
        <v>388</v>
      </c>
      <c r="J39" s="38" t="s">
        <v>170</v>
      </c>
      <c r="K39" s="15" t="s">
        <v>173</v>
      </c>
      <c r="L39" s="23" t="str">
        <f>IF(K39="","",INDEX(Niveles,MATCH(MID(MGDA!K39,1,180),Listas!$E$2:$E$271,0),1))</f>
        <v>INTERMEDIO</v>
      </c>
      <c r="M39" s="24">
        <f>IFERROR(INDEX(PARAMETROS!$E$15:$E$19,MATCH(L39,PARAMETROS!$A$15:$A$19,0),1), "")</f>
        <v>79</v>
      </c>
      <c r="N39" s="42">
        <f t="shared" si="1"/>
        <v>79</v>
      </c>
      <c r="O39" s="84"/>
      <c r="P39" s="2"/>
    </row>
    <row r="40" spans="2:16" ht="43.5" thickBot="1" x14ac:dyDescent="0.3">
      <c r="B40" s="1"/>
      <c r="C40" s="207"/>
      <c r="D40" s="252"/>
      <c r="E40" s="260"/>
      <c r="F40" s="210"/>
      <c r="G40" s="216"/>
      <c r="H40" s="26"/>
      <c r="I40" s="254" t="s">
        <v>389</v>
      </c>
      <c r="J40" s="39" t="s">
        <v>176</v>
      </c>
      <c r="K40" s="11" t="s">
        <v>181</v>
      </c>
      <c r="L40" s="23" t="str">
        <f>IF(K40="","",INDEX(Niveles,MATCH(MID(MGDA!K40,1,180),Listas!$E$2:$E$271,0),1))</f>
        <v>AVANZADO 2</v>
      </c>
      <c r="M40" s="24">
        <f>IFERROR(INDEX(PARAMETROS!$E$15:$E$19,MATCH(L40,PARAMETROS!$A$15:$A$19,0),1), "")</f>
        <v>100</v>
      </c>
      <c r="N40" s="42">
        <f>IFERROR(AVERAGE(M40),"")</f>
        <v>100</v>
      </c>
      <c r="O40" s="80"/>
      <c r="P40" s="2"/>
    </row>
    <row r="41" spans="2:16" ht="51.75" thickBot="1" x14ac:dyDescent="0.3">
      <c r="B41" s="1"/>
      <c r="C41" s="207"/>
      <c r="D41" s="252"/>
      <c r="E41" s="260"/>
      <c r="F41" s="210"/>
      <c r="G41" s="216"/>
      <c r="H41" s="26"/>
      <c r="I41" s="255"/>
      <c r="J41" s="40" t="s">
        <v>390</v>
      </c>
      <c r="K41" s="13" t="s">
        <v>186</v>
      </c>
      <c r="L41" s="23" t="str">
        <f>IF(K41="","",INDEX(Niveles,MATCH(MID(MGDA!K41,1,180),Listas!$E$2:$E$271,0),1))</f>
        <v>AVANZADO 1</v>
      </c>
      <c r="M41" s="24">
        <f>IFERROR(INDEX(PARAMETROS!$E$15:$E$19,MATCH(L41,PARAMETROS!$A$15:$A$19,0),1), "")</f>
        <v>94</v>
      </c>
      <c r="N41" s="42">
        <f t="shared" si="1"/>
        <v>94</v>
      </c>
      <c r="O41" s="82"/>
      <c r="P41" s="2"/>
    </row>
    <row r="42" spans="2:16" ht="43.5" thickBot="1" x14ac:dyDescent="0.3">
      <c r="B42" s="1"/>
      <c r="C42" s="207"/>
      <c r="D42" s="252"/>
      <c r="E42" s="260"/>
      <c r="F42" s="211"/>
      <c r="G42" s="216"/>
      <c r="H42" s="26"/>
      <c r="I42" s="37" t="s">
        <v>391</v>
      </c>
      <c r="J42" s="38" t="s">
        <v>188</v>
      </c>
      <c r="K42" s="15" t="s">
        <v>192</v>
      </c>
      <c r="L42" s="23" t="str">
        <f>IF(K42="","",INDEX(Niveles,MATCH(MID(MGDA!K42,1,180),Listas!$E$2:$E$271,0),1))</f>
        <v>AVANZADO 1</v>
      </c>
      <c r="M42" s="24">
        <f>IFERROR(INDEX(PARAMETROS!$E$15:$E$19,MATCH(L42,PARAMETROS!$A$15:$A$19,0),1), "")</f>
        <v>94</v>
      </c>
      <c r="N42" s="42">
        <f>IFERROR(AVERAGE(M42),"")</f>
        <v>94</v>
      </c>
      <c r="O42" s="84"/>
      <c r="P42" s="2"/>
    </row>
    <row r="43" spans="2:16" ht="101.25" customHeight="1" thickBot="1" x14ac:dyDescent="0.3">
      <c r="B43" s="1"/>
      <c r="C43" s="207"/>
      <c r="D43" s="252"/>
      <c r="E43" s="260"/>
      <c r="F43" s="212" t="s">
        <v>392</v>
      </c>
      <c r="G43" s="216"/>
      <c r="H43" s="26"/>
      <c r="I43" s="254" t="s">
        <v>393</v>
      </c>
      <c r="J43" s="30" t="s">
        <v>394</v>
      </c>
      <c r="K43" s="11" t="s">
        <v>405</v>
      </c>
      <c r="L43" s="23" t="str">
        <f>IF(K43="","",INDEX(Niveles,MATCH(MID(MGDA!K43,1,180),Listas!$E$2:$E$271,0),1))</f>
        <v>AVANZADO 2</v>
      </c>
      <c r="M43" s="24">
        <f>IFERROR(INDEX(PARAMETROS!$E$15:$E$19,MATCH(L43,PARAMETROS!$A$15:$A$19,0),1), "")</f>
        <v>100</v>
      </c>
      <c r="N43" s="198">
        <f>IFERROR(AVERAGE(M43:M45),"")</f>
        <v>98</v>
      </c>
      <c r="O43" s="80"/>
      <c r="P43" s="2"/>
    </row>
    <row r="44" spans="2:16" ht="102" customHeight="1" thickBot="1" x14ac:dyDescent="0.3">
      <c r="B44" s="1"/>
      <c r="C44" s="207"/>
      <c r="D44" s="252"/>
      <c r="E44" s="260"/>
      <c r="F44" s="213"/>
      <c r="G44" s="216"/>
      <c r="H44" s="26"/>
      <c r="I44" s="256"/>
      <c r="J44" s="28" t="s">
        <v>200</v>
      </c>
      <c r="K44" s="12" t="s">
        <v>204</v>
      </c>
      <c r="L44" s="23" t="str">
        <f>IF(K44="","",INDEX(Niveles,MATCH(MID(MGDA!K44,1,180),Listas!$E$2:$E$271,0),1))</f>
        <v>AVANZADO 1</v>
      </c>
      <c r="M44" s="24">
        <f>IFERROR(INDEX(PARAMETROS!$E$15:$E$19,MATCH(L44,PARAMETROS!$A$15:$A$19,0),1), "")</f>
        <v>94</v>
      </c>
      <c r="N44" s="199"/>
      <c r="O44" s="81"/>
      <c r="P44" s="2"/>
    </row>
    <row r="45" spans="2:16" ht="102.75" thickBot="1" x14ac:dyDescent="0.3">
      <c r="B45" s="1"/>
      <c r="C45" s="207"/>
      <c r="D45" s="252"/>
      <c r="E45" s="260"/>
      <c r="F45" s="213"/>
      <c r="G45" s="216"/>
      <c r="H45" s="26" t="s">
        <v>395</v>
      </c>
      <c r="I45" s="255"/>
      <c r="J45" s="29" t="s">
        <v>206</v>
      </c>
      <c r="K45" s="13" t="s">
        <v>211</v>
      </c>
      <c r="L45" s="23" t="str">
        <f>IF(K45="","",INDEX(Niveles,MATCH(MID(MGDA!K45,1,180),Listas!$E$2:$E$271,0),1))</f>
        <v>AVANZADO 2</v>
      </c>
      <c r="M45" s="24">
        <f>IFERROR(INDEX(PARAMETROS!$E$15:$E$19,MATCH(L45,PARAMETROS!$A$15:$A$19,0),1), "")</f>
        <v>100</v>
      </c>
      <c r="N45" s="200"/>
      <c r="O45" s="82"/>
      <c r="P45" s="2"/>
    </row>
    <row r="46" spans="2:16" ht="73.5" customHeight="1" thickBot="1" x14ac:dyDescent="0.3">
      <c r="B46" s="1"/>
      <c r="C46" s="207"/>
      <c r="D46" s="252"/>
      <c r="E46" s="260"/>
      <c r="F46" s="213"/>
      <c r="G46" s="216"/>
      <c r="H46" s="26"/>
      <c r="I46" s="254" t="s">
        <v>396</v>
      </c>
      <c r="J46" s="30" t="s">
        <v>212</v>
      </c>
      <c r="K46" s="11" t="s">
        <v>217</v>
      </c>
      <c r="L46" s="23" t="str">
        <f>IF(K46="","",INDEX(Niveles,MATCH(MID(MGDA!K46,1,180),Listas!$E$2:$E$271,0),1))</f>
        <v>AVANZADO 2</v>
      </c>
      <c r="M46" s="24">
        <f>IFERROR(INDEX(PARAMETROS!$E$15:$E$19,MATCH(L46,PARAMETROS!$A$15:$A$19,0),1), "")</f>
        <v>100</v>
      </c>
      <c r="N46" s="198">
        <f>IFERROR(AVERAGE(M46:M52),"")</f>
        <v>93.571428571428569</v>
      </c>
      <c r="O46" s="80"/>
      <c r="P46" s="2"/>
    </row>
    <row r="47" spans="2:16" ht="75" customHeight="1" thickBot="1" x14ac:dyDescent="0.3">
      <c r="B47" s="1"/>
      <c r="C47" s="207"/>
      <c r="D47" s="252"/>
      <c r="E47" s="260"/>
      <c r="F47" s="213"/>
      <c r="G47" s="217"/>
      <c r="H47" s="26"/>
      <c r="I47" s="256"/>
      <c r="J47" s="28" t="s">
        <v>218</v>
      </c>
      <c r="K47" s="12" t="s">
        <v>222</v>
      </c>
      <c r="L47" s="23" t="str">
        <f>IF(K47="","",INDEX(Niveles,MATCH(MID(MGDA!K47,1,180),Listas!$E$2:$E$271,0),1))</f>
        <v>AVANZADO 1</v>
      </c>
      <c r="M47" s="24">
        <f>IFERROR(INDEX(PARAMETROS!$E$15:$E$19,MATCH(L47,PARAMETROS!$A$15:$A$19,0),1), "")</f>
        <v>94</v>
      </c>
      <c r="N47" s="199"/>
      <c r="O47" s="81"/>
      <c r="P47" s="2"/>
    </row>
    <row r="48" spans="2:16" ht="39" thickBot="1" x14ac:dyDescent="0.3">
      <c r="B48" s="1"/>
      <c r="C48" s="207"/>
      <c r="D48" s="252"/>
      <c r="E48" s="25"/>
      <c r="F48" s="213"/>
      <c r="G48" s="43"/>
      <c r="H48" s="26"/>
      <c r="I48" s="256"/>
      <c r="J48" s="28" t="s">
        <v>224</v>
      </c>
      <c r="K48" s="12" t="s">
        <v>227</v>
      </c>
      <c r="L48" s="23" t="str">
        <f>IF(K48="","",INDEX(Niveles,MATCH(MID(MGDA!K48,1,180),Listas!$E$2:$E$271,0),1))</f>
        <v>INTERMEDIO</v>
      </c>
      <c r="M48" s="24">
        <f>IFERROR(INDEX(PARAMETROS!$E$15:$E$19,MATCH(L48,PARAMETROS!$A$15:$A$19,0),1), "")</f>
        <v>79</v>
      </c>
      <c r="N48" s="199"/>
      <c r="O48" s="81"/>
      <c r="P48" s="2"/>
    </row>
    <row r="49" spans="2:16" ht="26.25" thickBot="1" x14ac:dyDescent="0.3">
      <c r="B49" s="1"/>
      <c r="C49" s="207"/>
      <c r="D49" s="252"/>
      <c r="E49" s="25"/>
      <c r="F49" s="213"/>
      <c r="G49" s="43"/>
      <c r="H49" s="26"/>
      <c r="I49" s="256"/>
      <c r="J49" s="28" t="s">
        <v>230</v>
      </c>
      <c r="K49" s="12" t="s">
        <v>235</v>
      </c>
      <c r="L49" s="23" t="str">
        <f>IF(K49="","",INDEX(Niveles,MATCH(MID(MGDA!K49,1,180),Listas!$E$2:$E$271,0),1))</f>
        <v>AVANZADO 2</v>
      </c>
      <c r="M49" s="24">
        <f>IFERROR(INDEX(PARAMETROS!$E$15:$E$19,MATCH(L49,PARAMETROS!$A$15:$A$19,0),1), "")</f>
        <v>100</v>
      </c>
      <c r="N49" s="199"/>
      <c r="O49" s="81"/>
      <c r="P49" s="2"/>
    </row>
    <row r="50" spans="2:16" ht="39" thickBot="1" x14ac:dyDescent="0.3">
      <c r="B50" s="1"/>
      <c r="C50" s="207"/>
      <c r="D50" s="252"/>
      <c r="E50" s="25"/>
      <c r="F50" s="213"/>
      <c r="G50" s="43"/>
      <c r="H50" s="26"/>
      <c r="I50" s="256"/>
      <c r="J50" s="28" t="s">
        <v>236</v>
      </c>
      <c r="K50" s="12" t="s">
        <v>240</v>
      </c>
      <c r="L50" s="23" t="str">
        <f>IF(K50="","",INDEX(Niveles,MATCH(MID(MGDA!K50,1,180),Listas!$E$2:$E$271,0),1))</f>
        <v>AVANZADO 1</v>
      </c>
      <c r="M50" s="24">
        <f>IFERROR(INDEX(PARAMETROS!$E$15:$E$19,MATCH(L50,PARAMETROS!$A$15:$A$19,0),1), "")</f>
        <v>94</v>
      </c>
      <c r="N50" s="199"/>
      <c r="O50" s="81"/>
      <c r="P50" s="2"/>
    </row>
    <row r="51" spans="2:16" ht="39" thickBot="1" x14ac:dyDescent="0.3">
      <c r="B51" s="1"/>
      <c r="C51" s="207"/>
      <c r="D51" s="252"/>
      <c r="E51" s="25"/>
      <c r="F51" s="213"/>
      <c r="G51" s="43"/>
      <c r="H51" s="26"/>
      <c r="I51" s="256"/>
      <c r="J51" s="28" t="s">
        <v>242</v>
      </c>
      <c r="K51" s="12" t="s">
        <v>246</v>
      </c>
      <c r="L51" s="23" t="str">
        <f>IF(K51="","",INDEX(Niveles,MATCH(MID(MGDA!K51,1,180),Listas!$E$2:$E$271,0),1))</f>
        <v>AVANZADO 1</v>
      </c>
      <c r="M51" s="24">
        <f>IFERROR(INDEX(PARAMETROS!$E$15:$E$19,MATCH(L51,PARAMETROS!$A$15:$A$19,0),1), "")</f>
        <v>94</v>
      </c>
      <c r="N51" s="199"/>
      <c r="O51" s="81"/>
      <c r="P51" s="2"/>
    </row>
    <row r="52" spans="2:16" ht="26.25" thickBot="1" x14ac:dyDescent="0.3">
      <c r="B52" s="1"/>
      <c r="C52" s="207"/>
      <c r="D52" s="252"/>
      <c r="E52" s="25"/>
      <c r="F52" s="213"/>
      <c r="G52" s="43"/>
      <c r="H52" s="26"/>
      <c r="I52" s="255"/>
      <c r="J52" s="29" t="s">
        <v>248</v>
      </c>
      <c r="K52" s="13" t="s">
        <v>252</v>
      </c>
      <c r="L52" s="23" t="str">
        <f>IF(K52="","",INDEX(Niveles,MATCH(MID(MGDA!K52,1,180),Listas!$E$2:$E$271,0),1))</f>
        <v>AVANZADO 1</v>
      </c>
      <c r="M52" s="24">
        <f>IFERROR(INDEX(PARAMETROS!$E$15:$E$19,MATCH(L52,PARAMETROS!$A$15:$A$19,0),1), "")</f>
        <v>94</v>
      </c>
      <c r="N52" s="200"/>
      <c r="O52" s="82"/>
      <c r="P52" s="2"/>
    </row>
    <row r="53" spans="2:16" ht="51.75" thickBot="1" x14ac:dyDescent="0.3">
      <c r="B53" s="1"/>
      <c r="C53" s="207"/>
      <c r="D53" s="252"/>
      <c r="E53" s="25"/>
      <c r="F53" s="213"/>
      <c r="G53" s="43"/>
      <c r="H53" s="26"/>
      <c r="I53" s="254" t="s">
        <v>397</v>
      </c>
      <c r="J53" s="30" t="s">
        <v>254</v>
      </c>
      <c r="K53" s="11" t="s">
        <v>259</v>
      </c>
      <c r="L53" s="23" t="str">
        <f>IF(K53="","",INDEX(Niveles,MATCH(MID(MGDA!K53,1,180),Listas!$E$2:$E$271,0),1))</f>
        <v>AVANZADO 2</v>
      </c>
      <c r="M53" s="24">
        <f>IFERROR(INDEX(PARAMETROS!$E$15:$E$19,MATCH(L53,PARAMETROS!$A$15:$A$19,0),1), "")</f>
        <v>100</v>
      </c>
      <c r="N53" s="198">
        <f>IFERROR(AVERAGE(M53:M54),"")</f>
        <v>100</v>
      </c>
      <c r="O53" s="80"/>
      <c r="P53" s="2"/>
    </row>
    <row r="54" spans="2:16" ht="54" customHeight="1" thickBot="1" x14ac:dyDescent="0.3">
      <c r="B54" s="1"/>
      <c r="C54" s="207"/>
      <c r="D54" s="252"/>
      <c r="E54" s="25"/>
      <c r="F54" s="213"/>
      <c r="G54" s="43"/>
      <c r="H54" s="26"/>
      <c r="I54" s="255"/>
      <c r="J54" s="29" t="s">
        <v>260</v>
      </c>
      <c r="K54" s="18"/>
      <c r="L54" s="23" t="str">
        <f>IF(K54="","",INDEX(Niveles,MATCH(MID(MGDA!K54,1,180),Listas!$E$2:$E$271,0),1))</f>
        <v/>
      </c>
      <c r="M54" s="24" t="str">
        <f>IFERROR(INDEX(PARAMETROS!$E$15:$E$19,MATCH(L54,PARAMETROS!$A$15:$A$19,0),1), "")</f>
        <v/>
      </c>
      <c r="N54" s="200"/>
      <c r="O54" s="82"/>
      <c r="P54" s="2"/>
    </row>
    <row r="55" spans="2:16" ht="39" thickBot="1" x14ac:dyDescent="0.3">
      <c r="B55" s="1"/>
      <c r="C55" s="207"/>
      <c r="D55" s="252"/>
      <c r="E55" s="25"/>
      <c r="F55" s="213"/>
      <c r="G55" s="43"/>
      <c r="H55" s="26"/>
      <c r="I55" s="254" t="s">
        <v>398</v>
      </c>
      <c r="J55" s="30" t="s">
        <v>266</v>
      </c>
      <c r="K55" s="11" t="s">
        <v>271</v>
      </c>
      <c r="L55" s="23" t="str">
        <f>IF(K55="","",INDEX(Niveles,MATCH(MID(MGDA!K55,1,180),Listas!$E$2:$E$271,0),1))</f>
        <v>AVANZADO 2</v>
      </c>
      <c r="M55" s="24">
        <f>IFERROR(INDEX(PARAMETROS!$E$15:$E$19,MATCH(L55,PARAMETROS!$A$15:$A$19,0),1), "")</f>
        <v>100</v>
      </c>
      <c r="N55" s="198">
        <f>IFERROR(AVERAGE(M55:M57),"")</f>
        <v>100</v>
      </c>
      <c r="O55" s="80"/>
      <c r="P55" s="2"/>
    </row>
    <row r="56" spans="2:16" ht="51.75" thickBot="1" x14ac:dyDescent="0.3">
      <c r="B56" s="1"/>
      <c r="C56" s="207"/>
      <c r="D56" s="252"/>
      <c r="E56" s="25"/>
      <c r="F56" s="213"/>
      <c r="G56" s="43"/>
      <c r="H56" s="26"/>
      <c r="I56" s="256"/>
      <c r="J56" s="28" t="s">
        <v>272</v>
      </c>
      <c r="K56" s="12" t="s">
        <v>277</v>
      </c>
      <c r="L56" s="23" t="str">
        <f>IF(K56="","",INDEX(Niveles,MATCH(MID(MGDA!K56,1,180),Listas!$E$2:$E$271,0),1))</f>
        <v>AVANZADO 2</v>
      </c>
      <c r="M56" s="24">
        <f>IFERROR(INDEX(PARAMETROS!$E$15:$E$19,MATCH(L56,PARAMETROS!$A$15:$A$19,0),1), "")</f>
        <v>100</v>
      </c>
      <c r="N56" s="199"/>
      <c r="O56" s="81"/>
      <c r="P56" s="2"/>
    </row>
    <row r="57" spans="2:16" ht="39" thickBot="1" x14ac:dyDescent="0.3">
      <c r="B57" s="1"/>
      <c r="C57" s="207"/>
      <c r="D57" s="252"/>
      <c r="E57" s="25"/>
      <c r="F57" s="214"/>
      <c r="G57" s="43"/>
      <c r="H57" s="26"/>
      <c r="I57" s="255"/>
      <c r="J57" s="29" t="s">
        <v>278</v>
      </c>
      <c r="K57" s="13" t="s">
        <v>283</v>
      </c>
      <c r="L57" s="23" t="str">
        <f>IF(K57="","",INDEX(Niveles,MATCH(MID(MGDA!K57,1,180),Listas!$E$2:$E$271,0),1))</f>
        <v>AVANZADO 2</v>
      </c>
      <c r="M57" s="24">
        <f>IFERROR(INDEX(PARAMETROS!$E$15:$E$19,MATCH(L57,PARAMETROS!$A$15:$A$19,0),1), "")</f>
        <v>100</v>
      </c>
      <c r="N57" s="200"/>
      <c r="O57" s="82"/>
      <c r="P57" s="2"/>
    </row>
    <row r="58" spans="2:16" ht="51.75" thickBot="1" x14ac:dyDescent="0.3">
      <c r="B58" s="1"/>
      <c r="C58" s="207"/>
      <c r="D58" s="252"/>
      <c r="E58" s="25"/>
      <c r="F58" s="212" t="s">
        <v>399</v>
      </c>
      <c r="G58" s="43"/>
      <c r="H58" s="26"/>
      <c r="I58" s="254" t="s">
        <v>400</v>
      </c>
      <c r="J58" s="30" t="s">
        <v>284</v>
      </c>
      <c r="K58" s="11" t="s">
        <v>288</v>
      </c>
      <c r="L58" s="23" t="str">
        <f>IF(K58="","",INDEX(Niveles,MATCH(MID(MGDA!K58,1,180),Listas!$E$2:$E$271,0),1))</f>
        <v>AVANZADO 1</v>
      </c>
      <c r="M58" s="24">
        <f>IFERROR(INDEX(PARAMETROS!$E$15:$E$19,MATCH(L58,PARAMETROS!$A$15:$A$19,0),1), "")</f>
        <v>94</v>
      </c>
      <c r="N58" s="198">
        <f>IFERROR(AVERAGE(M58:M60),"")</f>
        <v>79.333333333333329</v>
      </c>
      <c r="O58" s="80"/>
      <c r="P58" s="2"/>
    </row>
    <row r="59" spans="2:16" ht="39" thickBot="1" x14ac:dyDescent="0.3">
      <c r="B59" s="1"/>
      <c r="C59" s="207"/>
      <c r="D59" s="252"/>
      <c r="E59" s="25"/>
      <c r="F59" s="213"/>
      <c r="G59" s="43"/>
      <c r="H59" s="26"/>
      <c r="I59" s="256"/>
      <c r="J59" s="28" t="s">
        <v>290</v>
      </c>
      <c r="K59" s="12" t="s">
        <v>293</v>
      </c>
      <c r="L59" s="23" t="str">
        <f>IF(K59="","",INDEX(Niveles,MATCH(MID(MGDA!K59,1,180),Listas!$E$2:$E$271,0),1))</f>
        <v>INTERMEDIO</v>
      </c>
      <c r="M59" s="24">
        <f>IFERROR(INDEX(PARAMETROS!$E$15:$E$19,MATCH(L59,PARAMETROS!$A$15:$A$19,0),1), "")</f>
        <v>79</v>
      </c>
      <c r="N59" s="199"/>
      <c r="O59" s="81"/>
      <c r="P59" s="2"/>
    </row>
    <row r="60" spans="2:16" ht="26.25" thickBot="1" x14ac:dyDescent="0.3">
      <c r="B60" s="1"/>
      <c r="C60" s="207"/>
      <c r="D60" s="252"/>
      <c r="E60" s="25"/>
      <c r="F60" s="213"/>
      <c r="G60" s="43"/>
      <c r="H60" s="26"/>
      <c r="I60" s="255"/>
      <c r="J60" s="29" t="s">
        <v>296</v>
      </c>
      <c r="K60" s="13" t="s">
        <v>298</v>
      </c>
      <c r="L60" s="23" t="str">
        <f>IF(K60="","",INDEX(Niveles,MATCH(MID(MGDA!K60,1,180),Listas!$E$2:$E$271,0),1))</f>
        <v>BÁSICO</v>
      </c>
      <c r="M60" s="24">
        <f>IFERROR(INDEX(PARAMETROS!$E$15:$E$19,MATCH(L60,PARAMETROS!$A$15:$A$19,0),1), "")</f>
        <v>65</v>
      </c>
      <c r="N60" s="200"/>
      <c r="O60" s="82"/>
      <c r="P60" s="2"/>
    </row>
    <row r="61" spans="2:16" ht="39" thickBot="1" x14ac:dyDescent="0.3">
      <c r="B61" s="1"/>
      <c r="C61" s="207"/>
      <c r="D61" s="252"/>
      <c r="E61" s="25"/>
      <c r="F61" s="213"/>
      <c r="G61" s="43"/>
      <c r="H61" s="26"/>
      <c r="I61" s="254" t="s">
        <v>302</v>
      </c>
      <c r="J61" s="30" t="s">
        <v>401</v>
      </c>
      <c r="K61" s="11" t="s">
        <v>305</v>
      </c>
      <c r="L61" s="23" t="str">
        <f>IF(K61="","",INDEX(Niveles,MATCH(MID(MGDA!K61,1,180),Listas!$E$2:$E$271,0),1))</f>
        <v>INTERMEDIO</v>
      </c>
      <c r="M61" s="24">
        <f>IFERROR(INDEX(PARAMETROS!$E$15:$E$19,MATCH(L61,PARAMETROS!$A$15:$A$19,0),1), "")</f>
        <v>79</v>
      </c>
      <c r="N61" s="198">
        <f>IFERROR(AVERAGE(M61:M64),"")</f>
        <v>93.25</v>
      </c>
      <c r="O61" s="80"/>
      <c r="P61" s="2"/>
    </row>
    <row r="62" spans="2:16" ht="39" thickBot="1" x14ac:dyDescent="0.3">
      <c r="B62" s="1"/>
      <c r="C62" s="207"/>
      <c r="D62" s="252"/>
      <c r="E62" s="25"/>
      <c r="F62" s="213"/>
      <c r="G62" s="43"/>
      <c r="H62" s="26"/>
      <c r="I62" s="256"/>
      <c r="J62" s="28" t="s">
        <v>308</v>
      </c>
      <c r="K62" s="12" t="s">
        <v>313</v>
      </c>
      <c r="L62" s="23" t="str">
        <f>IF(K62="","",INDEX(Niveles,MATCH(MID(MGDA!K62,1,180),Listas!$E$2:$E$271,0),1))</f>
        <v>AVANZADO 2</v>
      </c>
      <c r="M62" s="24">
        <f>IFERROR(INDEX(PARAMETROS!$E$15:$E$19,MATCH(L62,PARAMETROS!$A$15:$A$19,0),1), "")</f>
        <v>100</v>
      </c>
      <c r="N62" s="199"/>
      <c r="O62" s="81"/>
      <c r="P62" s="2"/>
    </row>
    <row r="63" spans="2:16" ht="39" thickBot="1" x14ac:dyDescent="0.3">
      <c r="B63" s="1"/>
      <c r="C63" s="207"/>
      <c r="D63" s="252"/>
      <c r="E63" s="25"/>
      <c r="F63" s="213"/>
      <c r="G63" s="43"/>
      <c r="H63" s="26"/>
      <c r="I63" s="256"/>
      <c r="J63" s="28" t="s">
        <v>314</v>
      </c>
      <c r="K63" s="12" t="s">
        <v>318</v>
      </c>
      <c r="L63" s="23" t="str">
        <f>IF(K63="","",INDEX(Niveles,MATCH(MID(MGDA!K63,1,180),Listas!$E$2:$E$271,0),1))</f>
        <v>AVANZADO 1</v>
      </c>
      <c r="M63" s="24">
        <f>IFERROR(INDEX(PARAMETROS!$E$15:$E$19,MATCH(L63,PARAMETROS!$A$15:$A$19,0),1), "")</f>
        <v>94</v>
      </c>
      <c r="N63" s="199"/>
      <c r="O63" s="81"/>
      <c r="P63" s="2"/>
    </row>
    <row r="64" spans="2:16" ht="51.75" thickBot="1" x14ac:dyDescent="0.3">
      <c r="B64" s="1"/>
      <c r="C64" s="207"/>
      <c r="D64" s="252"/>
      <c r="E64" s="25"/>
      <c r="F64" s="213"/>
      <c r="G64" s="43"/>
      <c r="H64" s="26"/>
      <c r="I64" s="255"/>
      <c r="J64" s="29" t="s">
        <v>320</v>
      </c>
      <c r="K64" s="13" t="s">
        <v>325</v>
      </c>
      <c r="L64" s="23" t="str">
        <f>IF(K64="","",INDEX(Niveles,MATCH(MID(MGDA!K64,1,180),Listas!$E$2:$E$271,0),1))</f>
        <v>AVANZADO 2</v>
      </c>
      <c r="M64" s="24">
        <f>IFERROR(INDEX(PARAMETROS!$E$15:$E$19,MATCH(L64,PARAMETROS!$A$15:$A$19,0),1), "")</f>
        <v>100</v>
      </c>
      <c r="N64" s="200"/>
      <c r="O64" s="82"/>
      <c r="P64" s="2"/>
    </row>
    <row r="65" spans="2:16" ht="39" thickBot="1" x14ac:dyDescent="0.3">
      <c r="B65" s="1"/>
      <c r="C65" s="208"/>
      <c r="D65" s="253"/>
      <c r="E65" s="25"/>
      <c r="F65" s="214"/>
      <c r="G65" s="43"/>
      <c r="H65" s="26"/>
      <c r="I65" s="44" t="s">
        <v>402</v>
      </c>
      <c r="J65" s="34" t="s">
        <v>326</v>
      </c>
      <c r="K65" s="15" t="s">
        <v>331</v>
      </c>
      <c r="L65" s="23" t="str">
        <f>IF(K65="","",INDEX(Niveles,MATCH(MID(MGDA!K65,1,180),Listas!$E$2:$E$271,0),1))</f>
        <v>AVANZADO 2</v>
      </c>
      <c r="M65" s="24">
        <f>IFERROR(INDEX(PARAMETROS!$E$15:$E$19,MATCH(L65,PARAMETROS!$A$15:$A$19,0),1), "")</f>
        <v>100</v>
      </c>
      <c r="N65" s="45">
        <f t="shared" ref="N65" si="2">IFERROR(AVERAGE(M65),"")</f>
        <v>100</v>
      </c>
      <c r="O65" s="84"/>
      <c r="P65" s="2"/>
    </row>
    <row r="66" spans="2:16" ht="7.5" customHeight="1" thickBot="1" x14ac:dyDescent="0.3">
      <c r="B66" s="8"/>
      <c r="C66" s="46"/>
      <c r="D66" s="46"/>
      <c r="E66" s="46"/>
      <c r="F66" s="46"/>
      <c r="G66" s="46"/>
      <c r="H66" s="46"/>
      <c r="I66" s="46"/>
      <c r="J66" s="46"/>
      <c r="K66" s="46"/>
      <c r="L66" s="46"/>
      <c r="M66" s="46"/>
      <c r="N66" s="46"/>
      <c r="O66" s="46"/>
      <c r="P66" s="9"/>
    </row>
    <row r="67" spans="2:16" ht="14.25" hidden="1" x14ac:dyDescent="0.25"/>
    <row r="68" spans="2:16" ht="14.25" hidden="1" x14ac:dyDescent="0.25">
      <c r="D68" s="10"/>
    </row>
    <row r="69" spans="2:16" ht="14.25" hidden="1" x14ac:dyDescent="0.25"/>
    <row r="70" spans="2:16" ht="14.25" hidden="1" x14ac:dyDescent="0.25"/>
    <row r="71" spans="2:16" ht="14.25" hidden="1" x14ac:dyDescent="0.25"/>
    <row r="72" spans="2:16" ht="14.25" hidden="1" x14ac:dyDescent="0.25"/>
    <row r="73" spans="2:16" ht="14.25" hidden="1" x14ac:dyDescent="0.25"/>
    <row r="74" spans="2:16" ht="14.25" hidden="1" x14ac:dyDescent="0.25"/>
    <row r="75" spans="2:16" ht="14.25" hidden="1" x14ac:dyDescent="0.25"/>
    <row r="76" spans="2:16" ht="14.25" hidden="1" x14ac:dyDescent="0.25"/>
    <row r="77" spans="2:16" ht="14.25" hidden="1" x14ac:dyDescent="0.25"/>
    <row r="78" spans="2:16" ht="14.25" hidden="1" x14ac:dyDescent="0.25"/>
    <row r="79" spans="2:16" ht="14.25" hidden="1" x14ac:dyDescent="0.25"/>
    <row r="80" spans="2:16" ht="14.25" hidden="1" x14ac:dyDescent="0.25"/>
  </sheetData>
  <sheetProtection sheet="1" objects="1" scenarios="1" selectLockedCells="1"/>
  <protectedRanges>
    <protectedRange sqref="L12:O65" name="Simulado"/>
    <protectedRange sqref="G12:G65" name="Actual_3"/>
  </protectedRanges>
  <autoFilter ref="C10:O65"/>
  <mergeCells count="57">
    <mergeCell ref="E12:E47"/>
    <mergeCell ref="F12:F23"/>
    <mergeCell ref="I53:I54"/>
    <mergeCell ref="I58:I60"/>
    <mergeCell ref="I61:I64"/>
    <mergeCell ref="I40:I41"/>
    <mergeCell ref="I43:I45"/>
    <mergeCell ref="I55:I57"/>
    <mergeCell ref="I46:I52"/>
    <mergeCell ref="I26:I27"/>
    <mergeCell ref="I29:I33"/>
    <mergeCell ref="I34:I35"/>
    <mergeCell ref="I12:I18"/>
    <mergeCell ref="C2:O2"/>
    <mergeCell ref="J10:J11"/>
    <mergeCell ref="I10:I11"/>
    <mergeCell ref="L10:L11"/>
    <mergeCell ref="O10:O11"/>
    <mergeCell ref="C10:C11"/>
    <mergeCell ref="D10:D11"/>
    <mergeCell ref="E10:E11"/>
    <mergeCell ref="F10:F11"/>
    <mergeCell ref="C3:O3"/>
    <mergeCell ref="K10:K11"/>
    <mergeCell ref="H10:H11"/>
    <mergeCell ref="C5:I5"/>
    <mergeCell ref="C6:I8"/>
    <mergeCell ref="G10:G11"/>
    <mergeCell ref="J5:K5"/>
    <mergeCell ref="C12:C65"/>
    <mergeCell ref="N61:N64"/>
    <mergeCell ref="N29:N33"/>
    <mergeCell ref="N34:N35"/>
    <mergeCell ref="N43:N45"/>
    <mergeCell ref="F24:F28"/>
    <mergeCell ref="F29:F42"/>
    <mergeCell ref="F43:F57"/>
    <mergeCell ref="G12:G47"/>
    <mergeCell ref="N53:N54"/>
    <mergeCell ref="N55:N57"/>
    <mergeCell ref="N58:N60"/>
    <mergeCell ref="I19:I20"/>
    <mergeCell ref="I22:I23"/>
    <mergeCell ref="D12:D65"/>
    <mergeCell ref="F58:F65"/>
    <mergeCell ref="N46:N52"/>
    <mergeCell ref="N26:N27"/>
    <mergeCell ref="M10:M11"/>
    <mergeCell ref="N10:N11"/>
    <mergeCell ref="N12:N18"/>
    <mergeCell ref="N19:N20"/>
    <mergeCell ref="N21:N23"/>
    <mergeCell ref="J6:K8"/>
    <mergeCell ref="N6:O8"/>
    <mergeCell ref="L6:M8"/>
    <mergeCell ref="L5:M5"/>
    <mergeCell ref="N5:O5"/>
  </mergeCells>
  <conditionalFormatting sqref="D12">
    <cfRule type="cellIs" dxfId="579" priority="288" operator="between">
      <formula>20.5</formula>
      <formula>40.4</formula>
    </cfRule>
    <cfRule type="cellIs" dxfId="578" priority="289" operator="between">
      <formula>0.1</formula>
      <formula>20.4</formula>
    </cfRule>
    <cfRule type="cellIs" dxfId="577" priority="287" operator="between">
      <formula>40.4</formula>
      <formula>60.5</formula>
    </cfRule>
    <cfRule type="cellIs" dxfId="576" priority="286" operator="between">
      <formula>60.4</formula>
      <formula>80.5</formula>
    </cfRule>
    <cfRule type="cellIs" dxfId="575" priority="285" operator="between">
      <formula>80.5</formula>
      <formula>100</formula>
    </cfRule>
  </conditionalFormatting>
  <conditionalFormatting sqref="L6:M8">
    <cfRule type="cellIs" dxfId="574" priority="5" operator="equal">
      <formula>"Inicial"</formula>
    </cfRule>
    <cfRule type="cellIs" dxfId="573" priority="4" operator="equal">
      <formula>"Básico"</formula>
    </cfRule>
    <cfRule type="cellIs" dxfId="572" priority="3" operator="equal">
      <formula>"Intermedio"</formula>
    </cfRule>
    <cfRule type="cellIs" dxfId="571" priority="1" operator="equal">
      <formula>"Avanzado 2"</formula>
    </cfRule>
    <cfRule type="cellIs" dxfId="570" priority="2" operator="equal">
      <formula>"Avanzado 1"</formula>
    </cfRule>
  </conditionalFormatting>
  <conditionalFormatting sqref="L12:N12 L13:M65 N19 N21 N24:N26 N28:N29 N34 N36:N43 N46 N53 N55 N58 N61 N65">
    <cfRule type="cellIs" dxfId="569" priority="295" operator="equal">
      <formula>"AVANZADO 2"</formula>
    </cfRule>
    <cfRule type="cellIs" dxfId="568" priority="296" operator="equal">
      <formula>"AVANZADO 1"</formula>
    </cfRule>
    <cfRule type="cellIs" dxfId="567" priority="297" operator="equal">
      <formula>"INTERMEDIO"</formula>
    </cfRule>
    <cfRule type="cellIs" dxfId="566" priority="298" operator="equal">
      <formula>"BÁSICO"</formula>
    </cfRule>
    <cfRule type="cellIs" dxfId="565" priority="299" operator="equal">
      <formula>"INICIAL"</formula>
    </cfRule>
  </conditionalFormatting>
  <conditionalFormatting sqref="N6">
    <cfRule type="cellIs" dxfId="564" priority="290" operator="between">
      <formula>80.5</formula>
      <formula>100</formula>
    </cfRule>
    <cfRule type="cellIs" dxfId="563" priority="291" operator="between">
      <formula>60.5</formula>
      <formula>80.4</formula>
    </cfRule>
    <cfRule type="cellIs" dxfId="562" priority="292" operator="between">
      <formula>40.5</formula>
      <formula>60.4</formula>
    </cfRule>
    <cfRule type="cellIs" dxfId="561" priority="293" operator="between">
      <formula>20.5</formula>
      <formula>40.4</formula>
    </cfRule>
    <cfRule type="cellIs" dxfId="560" priority="294" operator="between">
      <formula>0.1</formula>
      <formula>20.4</formula>
    </cfRule>
  </conditionalFormatting>
  <dataValidations count="58">
    <dataValidation type="whole" operator="equal" allowBlank="1" showInputMessage="1" showErrorMessage="1" errorTitle="ATENCIÓN!" error="No se pueden modificar datos aquí" sqref="P3 C5:C6">
      <formula1>578457854578547000</formula1>
    </dataValidation>
    <dataValidation type="list" allowBlank="1" showInputMessage="1" showErrorMessage="1" sqref="K12">
      <formula1>Pregunta1</formula1>
    </dataValidation>
    <dataValidation type="list" allowBlank="1" showInputMessage="1" showErrorMessage="1" sqref="K13">
      <formula1>Pregunta2</formula1>
    </dataValidation>
    <dataValidation type="list" allowBlank="1" showInputMessage="1" showErrorMessage="1" sqref="K14">
      <formula1>Pregunta3</formula1>
    </dataValidation>
    <dataValidation type="whole" allowBlank="1" showInputMessage="1" showErrorMessage="1" error="ERROR. NO DEBE DILIGENCIAR ESTA CELDA" sqref="D12:D65">
      <formula1>10000000</formula1>
      <formula2>100000000000000</formula2>
    </dataValidation>
    <dataValidation type="whole" allowBlank="1" showInputMessage="1" showErrorMessage="1" error="ERROR. ESTA CELDA NO DEBE SER DILIGENCIADA_x000a__x000a_" sqref="G12:G65">
      <formula1>900000</formula1>
      <formula2>100000000</formula2>
    </dataValidation>
    <dataValidation type="list" allowBlank="1" showInputMessage="1" showErrorMessage="1" sqref="K15">
      <formula1>Pregunta4</formula1>
    </dataValidation>
    <dataValidation type="list" allowBlank="1" showInputMessage="1" showErrorMessage="1" sqref="K16">
      <formula1>Pregunta5</formula1>
    </dataValidation>
    <dataValidation type="list" allowBlank="1" showInputMessage="1" showErrorMessage="1" sqref="K17">
      <formula1>Pregunta6</formula1>
    </dataValidation>
    <dataValidation type="list" allowBlank="1" showInputMessage="1" showErrorMessage="1" sqref="K18">
      <formula1>Pregunta7</formula1>
    </dataValidation>
    <dataValidation type="list" allowBlank="1" showInputMessage="1" showErrorMessage="1" sqref="K19">
      <formula1>Pregunta8</formula1>
    </dataValidation>
    <dataValidation type="list" allowBlank="1" showInputMessage="1" showErrorMessage="1" sqref="K20">
      <formula1>Pregunta9</formula1>
    </dataValidation>
    <dataValidation type="list" allowBlank="1" showInputMessage="1" showErrorMessage="1" sqref="K21">
      <formula1>Pregunta10</formula1>
    </dataValidation>
    <dataValidation type="list" allowBlank="1" showInputMessage="1" showErrorMessage="1" sqref="K22">
      <formula1>Pregunta11</formula1>
    </dataValidation>
    <dataValidation type="list" allowBlank="1" showInputMessage="1" showErrorMessage="1" sqref="K23">
      <formula1>Pregunta12</formula1>
    </dataValidation>
    <dataValidation type="list" allowBlank="1" showInputMessage="1" showErrorMessage="1" sqref="K24">
      <formula1>Pregunta13</formula1>
    </dataValidation>
    <dataValidation type="list" allowBlank="1" showInputMessage="1" showErrorMessage="1" sqref="K25">
      <formula1>Pregunta14</formula1>
    </dataValidation>
    <dataValidation type="list" allowBlank="1" showInputMessage="1" showErrorMessage="1" sqref="K26">
      <formula1>Pregunta15</formula1>
    </dataValidation>
    <dataValidation type="list" allowBlank="1" showInputMessage="1" showErrorMessage="1" sqref="K27">
      <formula1>Pregunta16</formula1>
    </dataValidation>
    <dataValidation type="list" allowBlank="1" showInputMessage="1" showErrorMessage="1" sqref="K28">
      <formula1>Pregunta17</formula1>
    </dataValidation>
    <dataValidation type="list" allowBlank="1" showInputMessage="1" showErrorMessage="1" sqref="K29">
      <formula1>Pregunta18</formula1>
    </dataValidation>
    <dataValidation type="list" allowBlank="1" showInputMessage="1" showErrorMessage="1" sqref="K30">
      <formula1>Pregunta19</formula1>
    </dataValidation>
    <dataValidation type="list" allowBlank="1" showInputMessage="1" showErrorMessage="1" sqref="K31">
      <formula1>Pregunta20</formula1>
    </dataValidation>
    <dataValidation type="list" allowBlank="1" showInputMessage="1" showErrorMessage="1" sqref="K32">
      <formula1>Pregunta21</formula1>
    </dataValidation>
    <dataValidation type="list" allowBlank="1" showInputMessage="1" showErrorMessage="1" sqref="K33">
      <formula1>Pregunta22</formula1>
    </dataValidation>
    <dataValidation type="list" allowBlank="1" showInputMessage="1" showErrorMessage="1" sqref="K34">
      <formula1>Pregunta23</formula1>
    </dataValidation>
    <dataValidation type="list" allowBlank="1" showInputMessage="1" showErrorMessage="1" sqref="K35">
      <formula1>Pregunta24</formula1>
    </dataValidation>
    <dataValidation type="list" allowBlank="1" showInputMessage="1" showErrorMessage="1" sqref="K36">
      <formula1>Pregunta25</formula1>
    </dataValidation>
    <dataValidation type="list" allowBlank="1" showInputMessage="1" showErrorMessage="1" sqref="K37">
      <formula1>Pregunta26</formula1>
    </dataValidation>
    <dataValidation type="list" allowBlank="1" showInputMessage="1" showErrorMessage="1" sqref="K38">
      <formula1>Pregunta27</formula1>
    </dataValidation>
    <dataValidation type="list" allowBlank="1" showInputMessage="1" showErrorMessage="1" sqref="K39">
      <formula1>Pregunta28</formula1>
    </dataValidation>
    <dataValidation type="list" allowBlank="1" showInputMessage="1" showErrorMessage="1" sqref="K40">
      <formula1>Pregunta29</formula1>
    </dataValidation>
    <dataValidation type="list" allowBlank="1" showInputMessage="1" showErrorMessage="1" sqref="K41">
      <formula1>Pregunta30</formula1>
    </dataValidation>
    <dataValidation type="list" allowBlank="1" showInputMessage="1" showErrorMessage="1" sqref="K42">
      <formula1>Pregunta31</formula1>
    </dataValidation>
    <dataValidation type="list" allowBlank="1" showInputMessage="1" showErrorMessage="1" sqref="K43">
      <formula1>Pregunta32</formula1>
    </dataValidation>
    <dataValidation type="list" allowBlank="1" showInputMessage="1" showErrorMessage="1" sqref="K44">
      <formula1>Pregunta33</formula1>
    </dataValidation>
    <dataValidation type="list" allowBlank="1" showInputMessage="1" showErrorMessage="1" sqref="K45">
      <formula1>Pregunta34</formula1>
    </dataValidation>
    <dataValidation type="list" allowBlank="1" showInputMessage="1" showErrorMessage="1" sqref="K46">
      <formula1>Pregunta35</formula1>
    </dataValidation>
    <dataValidation type="list" allowBlank="1" showInputMessage="1" showErrorMessage="1" sqref="K47">
      <formula1>Pregunta36</formula1>
    </dataValidation>
    <dataValidation type="list" allowBlank="1" showInputMessage="1" showErrorMessage="1" sqref="K48">
      <formula1>Pregunta37</formula1>
    </dataValidation>
    <dataValidation type="list" allowBlank="1" showInputMessage="1" showErrorMessage="1" sqref="K49">
      <formula1>Pregunta38</formula1>
    </dataValidation>
    <dataValidation type="list" allowBlank="1" showInputMessage="1" showErrorMessage="1" sqref="K50">
      <formula1>Pregunta39</formula1>
    </dataValidation>
    <dataValidation type="list" allowBlank="1" showInputMessage="1" showErrorMessage="1" sqref="K51">
      <formula1>Pregunta40</formula1>
    </dataValidation>
    <dataValidation type="list" allowBlank="1" showInputMessage="1" showErrorMessage="1" sqref="K52">
      <formula1>Pregunta41</formula1>
    </dataValidation>
    <dataValidation type="list" allowBlank="1" showInputMessage="1" showErrorMessage="1" sqref="K53">
      <formula1>Pregunta42</formula1>
    </dataValidation>
    <dataValidation type="list" allowBlank="1" showInputMessage="1" showErrorMessage="1" sqref="K54">
      <formula1>Pregunta43</formula1>
    </dataValidation>
    <dataValidation type="list" allowBlank="1" showInputMessage="1" showErrorMessage="1" sqref="K55">
      <formula1>Pregunta44</formula1>
    </dataValidation>
    <dataValidation type="list" allowBlank="1" showInputMessage="1" showErrorMessage="1" sqref="K56">
      <formula1>Pregunta45</formula1>
    </dataValidation>
    <dataValidation type="list" allowBlank="1" showInputMessage="1" showErrorMessage="1" sqref="K57">
      <formula1>Pregunta46</formula1>
    </dataValidation>
    <dataValidation type="list" allowBlank="1" showInputMessage="1" showErrorMessage="1" sqref="K58">
      <formula1>Pregunta47</formula1>
    </dataValidation>
    <dataValidation type="list" allowBlank="1" showInputMessage="1" showErrorMessage="1" sqref="K59">
      <formula1>Pregunta48</formula1>
    </dataValidation>
    <dataValidation type="list" allowBlank="1" showInputMessage="1" showErrorMessage="1" sqref="K60">
      <formula1>Pregunta49</formula1>
    </dataValidation>
    <dataValidation type="list" allowBlank="1" showInputMessage="1" showErrorMessage="1" sqref="K61">
      <formula1>Pregunta50</formula1>
    </dataValidation>
    <dataValidation type="list" allowBlank="1" showInputMessage="1" showErrorMessage="1" sqref="K62">
      <formula1>Pregunta51</formula1>
    </dataValidation>
    <dataValidation type="list" allowBlank="1" showInputMessage="1" showErrorMessage="1" sqref="K63">
      <formula1>Pregunta52</formula1>
    </dataValidation>
    <dataValidation type="list" allowBlank="1" showInputMessage="1" showErrorMessage="1" sqref="K64">
      <formula1>Pregunta53</formula1>
    </dataValidation>
    <dataValidation type="list" allowBlank="1" showInputMessage="1" showErrorMessage="1" sqref="K65">
      <formula1>Pregunta54</formula1>
    </dataValidation>
    <dataValidation allowBlank="1" showInputMessage="1" showErrorMessage="1" error="ERROR. NO DEBE DILIGENCIAR ESTA CELDA" sqref="L6 N6"/>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76" operator="equal" id="{59209F70-6168-44FF-9273-C2E8BB7D94B0}">
            <xm:f>Listas!$B$2</xm:f>
            <x14:dxf>
              <font>
                <color theme="0"/>
              </font>
              <fill>
                <patternFill>
                  <bgColor rgb="FFC00000"/>
                </patternFill>
              </fill>
            </x14:dxf>
          </x14:cfRule>
          <x14:cfRule type="cellIs" priority="275" operator="equal" id="{7A4E14E6-B657-4576-A887-8CEAFEC79DE7}">
            <xm:f>Listas!$B$3</xm:f>
            <x14:dxf>
              <fill>
                <patternFill>
                  <bgColor theme="5" tint="-0.24994659260841701"/>
                </patternFill>
              </fill>
            </x14:dxf>
          </x14:cfRule>
          <x14:cfRule type="cellIs" priority="274" operator="equal" id="{B30B41E1-A598-4698-97BB-5BD1E97BB401}">
            <xm:f>Listas!$B$4</xm:f>
            <x14:dxf>
              <fill>
                <patternFill>
                  <bgColor theme="7" tint="0.39994506668294322"/>
                </patternFill>
              </fill>
            </x14:dxf>
          </x14:cfRule>
          <x14:cfRule type="cellIs" priority="273" operator="equal" id="{24F5F7EC-AFBD-4F63-9B22-AFBDC0762B6F}">
            <xm:f>Listas!$B$5</xm:f>
            <x14:dxf>
              <font>
                <color theme="0"/>
              </font>
              <fill>
                <patternFill>
                  <bgColor theme="9" tint="-0.24994659260841701"/>
                </patternFill>
              </fill>
            </x14:dxf>
          </x14:cfRule>
          <x14:cfRule type="cellIs" priority="272" operator="equal" id="{47CB1C31-4EEF-4AA6-BAF3-93A023875530}">
            <xm:f>Listas!$B$6</xm:f>
            <x14:dxf>
              <fill>
                <patternFill>
                  <bgColor theme="9" tint="0.39994506668294322"/>
                </patternFill>
              </fill>
            </x14:dxf>
          </x14:cfRule>
          <xm:sqref>K12</xm:sqref>
        </x14:conditionalFormatting>
        <x14:conditionalFormatting xmlns:xm="http://schemas.microsoft.com/office/excel/2006/main">
          <x14:cfRule type="cellIs" priority="271" operator="equal" id="{C3DCCB28-82AE-4E4A-9019-C30E68210F9A}">
            <xm:f>Listas!$B$7</xm:f>
            <x14:dxf>
              <font>
                <color theme="0"/>
              </font>
              <fill>
                <patternFill>
                  <bgColor rgb="FFC00000"/>
                </patternFill>
              </fill>
            </x14:dxf>
          </x14:cfRule>
          <x14:cfRule type="cellIs" priority="267" operator="equal" id="{C207EB7B-1900-4C4E-AEB6-EBF6CDDDE5C3}">
            <xm:f>Listas!$B$11</xm:f>
            <x14:dxf>
              <fill>
                <patternFill>
                  <bgColor theme="9" tint="0.39994506668294322"/>
                </patternFill>
              </fill>
            </x14:dxf>
          </x14:cfRule>
          <x14:cfRule type="cellIs" priority="268" operator="equal" id="{D61D94AE-7033-415F-AB8A-559FDB2CE80F}">
            <xm:f>Listas!$B$10</xm:f>
            <x14:dxf>
              <font>
                <color theme="0"/>
              </font>
              <fill>
                <patternFill>
                  <bgColor theme="9" tint="-0.24994659260841701"/>
                </patternFill>
              </fill>
            </x14:dxf>
          </x14:cfRule>
          <x14:cfRule type="cellIs" priority="269" operator="equal" id="{3B8A1452-6894-4E43-A3B4-82100C2E70A4}">
            <xm:f>Listas!$B$9</xm:f>
            <x14:dxf>
              <fill>
                <patternFill>
                  <bgColor theme="7" tint="0.39994506668294322"/>
                </patternFill>
              </fill>
            </x14:dxf>
          </x14:cfRule>
          <x14:cfRule type="cellIs" priority="270" operator="equal" id="{FC6FF8DA-D8A7-46E4-A586-77E56767508F}">
            <xm:f>Listas!$B$8</xm:f>
            <x14:dxf>
              <fill>
                <patternFill>
                  <bgColor theme="5" tint="-0.24994659260841701"/>
                </patternFill>
              </fill>
            </x14:dxf>
          </x14:cfRule>
          <xm:sqref>K13</xm:sqref>
        </x14:conditionalFormatting>
        <x14:conditionalFormatting xmlns:xm="http://schemas.microsoft.com/office/excel/2006/main">
          <x14:cfRule type="cellIs" priority="262" operator="equal" id="{1FE7FD0A-931F-4A78-AF04-5EF329EA25AE}">
            <xm:f>Listas!$B$16</xm:f>
            <x14:dxf>
              <fill>
                <patternFill>
                  <bgColor theme="9" tint="0.39994506668294322"/>
                </patternFill>
              </fill>
            </x14:dxf>
          </x14:cfRule>
          <x14:cfRule type="cellIs" priority="263" operator="equal" id="{FE691DE2-BBBB-4EA7-B3E9-F938861E6BAE}">
            <xm:f>Listas!$B$15</xm:f>
            <x14:dxf>
              <font>
                <color theme="0"/>
              </font>
              <fill>
                <patternFill>
                  <bgColor theme="9" tint="-0.24994659260841701"/>
                </patternFill>
              </fill>
            </x14:dxf>
          </x14:cfRule>
          <x14:cfRule type="cellIs" priority="265" operator="equal" id="{434C04E7-8060-4724-98EA-C08C369A398E}">
            <xm:f>Listas!$B$13</xm:f>
            <x14:dxf>
              <fill>
                <patternFill>
                  <bgColor theme="5" tint="-0.24994659260841701"/>
                </patternFill>
              </fill>
            </x14:dxf>
          </x14:cfRule>
          <x14:cfRule type="cellIs" priority="266" operator="equal" id="{2BA6CFA8-5234-464C-A1A6-BF5E08EFC5D3}">
            <xm:f>Listas!$B$12</xm:f>
            <x14:dxf>
              <font>
                <color theme="0"/>
              </font>
              <fill>
                <patternFill>
                  <bgColor rgb="FFC00000"/>
                </patternFill>
              </fill>
            </x14:dxf>
          </x14:cfRule>
          <x14:cfRule type="cellIs" priority="264" operator="equal" id="{34B414E3-739B-432F-AEE6-F875BBCA6811}">
            <xm:f>Listas!$B$14</xm:f>
            <x14:dxf>
              <fill>
                <patternFill>
                  <bgColor theme="7" tint="0.39994506668294322"/>
                </patternFill>
              </fill>
            </x14:dxf>
          </x14:cfRule>
          <xm:sqref>K14</xm:sqref>
        </x14:conditionalFormatting>
        <x14:conditionalFormatting xmlns:xm="http://schemas.microsoft.com/office/excel/2006/main">
          <x14:cfRule type="cellIs" priority="257" operator="equal" id="{B8C03880-2477-4DA3-BB21-C72DDCF20017}">
            <xm:f>Listas!$B$21</xm:f>
            <x14:dxf>
              <fill>
                <patternFill>
                  <bgColor theme="9" tint="0.39994506668294322"/>
                </patternFill>
              </fill>
            </x14:dxf>
          </x14:cfRule>
          <x14:cfRule type="cellIs" priority="258" operator="equal" id="{382DC908-63AD-4730-BC46-19D605644C21}">
            <xm:f>Listas!$B$20</xm:f>
            <x14:dxf>
              <font>
                <color theme="0"/>
              </font>
              <fill>
                <patternFill>
                  <bgColor theme="9" tint="-0.24994659260841701"/>
                </patternFill>
              </fill>
            </x14:dxf>
          </x14:cfRule>
          <x14:cfRule type="cellIs" priority="259" operator="equal" id="{5203DD55-C3BF-4C83-A07F-6F2600391510}">
            <xm:f>Listas!$B$19</xm:f>
            <x14:dxf>
              <fill>
                <patternFill>
                  <bgColor theme="7" tint="0.39994506668294322"/>
                </patternFill>
              </fill>
            </x14:dxf>
          </x14:cfRule>
          <x14:cfRule type="cellIs" priority="260" operator="equal" id="{46EEF3ED-80AF-40F8-9D02-5EABA34867A0}">
            <xm:f>Listas!$B$18</xm:f>
            <x14:dxf>
              <fill>
                <patternFill>
                  <bgColor theme="5" tint="-0.24994659260841701"/>
                </patternFill>
              </fill>
            </x14:dxf>
          </x14:cfRule>
          <x14:cfRule type="cellIs" priority="261" operator="equal" id="{07DA33F8-C392-49B0-B74B-4C2C8688C883}">
            <xm:f>Listas!$B$17</xm:f>
            <x14:dxf>
              <font>
                <color theme="0"/>
              </font>
              <fill>
                <patternFill>
                  <bgColor rgb="FFC00000"/>
                </patternFill>
              </fill>
            </x14:dxf>
          </x14:cfRule>
          <xm:sqref>K15</xm:sqref>
        </x14:conditionalFormatting>
        <x14:conditionalFormatting xmlns:xm="http://schemas.microsoft.com/office/excel/2006/main">
          <x14:cfRule type="cellIs" priority="253" operator="equal" id="{251A6643-B9CC-4A69-B3DE-D9A77ECB1FFE}">
            <xm:f>Listas!$B$25</xm:f>
            <x14:dxf>
              <font>
                <color theme="0"/>
              </font>
              <fill>
                <patternFill>
                  <bgColor theme="9" tint="-0.24994659260841701"/>
                </patternFill>
              </fill>
            </x14:dxf>
          </x14:cfRule>
          <x14:cfRule type="cellIs" priority="255" operator="equal" id="{05A93B55-BC72-4F21-9719-6F2C4CF30F8E}">
            <xm:f>Listas!$B$23</xm:f>
            <x14:dxf>
              <fill>
                <patternFill>
                  <bgColor theme="5" tint="-0.24994659260841701"/>
                </patternFill>
              </fill>
            </x14:dxf>
          </x14:cfRule>
          <x14:cfRule type="cellIs" priority="256" operator="equal" id="{84E7A418-78B6-4237-A1D2-89836AD939DA}">
            <xm:f>Listas!$B$22</xm:f>
            <x14:dxf>
              <font>
                <color theme="0"/>
              </font>
              <fill>
                <patternFill>
                  <bgColor rgb="FFC00000"/>
                </patternFill>
              </fill>
            </x14:dxf>
          </x14:cfRule>
          <x14:cfRule type="cellIs" priority="254" operator="equal" id="{E448BBEF-0C84-496C-B9E8-6F1F25062F9F}">
            <xm:f>Listas!$B$24</xm:f>
            <x14:dxf>
              <fill>
                <patternFill>
                  <bgColor theme="7" tint="0.39994506668294322"/>
                </patternFill>
              </fill>
            </x14:dxf>
          </x14:cfRule>
          <x14:cfRule type="cellIs" priority="252" operator="equal" id="{9C357A09-83C6-45C9-BB2E-A0912CB4FB1B}">
            <xm:f>Listas!$B$26</xm:f>
            <x14:dxf>
              <fill>
                <patternFill>
                  <bgColor theme="9" tint="0.39994506668294322"/>
                </patternFill>
              </fill>
            </x14:dxf>
          </x14:cfRule>
          <xm:sqref>K16</xm:sqref>
        </x14:conditionalFormatting>
        <x14:conditionalFormatting xmlns:xm="http://schemas.microsoft.com/office/excel/2006/main">
          <x14:cfRule type="cellIs" priority="251" operator="equal" id="{B94F6C05-D606-4207-832C-56E3B6195788}">
            <xm:f>Listas!$B$27</xm:f>
            <x14:dxf>
              <font>
                <color theme="0"/>
              </font>
              <fill>
                <patternFill>
                  <bgColor rgb="FFC00000"/>
                </patternFill>
              </fill>
            </x14:dxf>
          </x14:cfRule>
          <x14:cfRule type="cellIs" priority="250" operator="equal" id="{FC880D8E-17C5-4E15-A02D-4C76AD1660CB}">
            <xm:f>Listas!$B$28</xm:f>
            <x14:dxf>
              <fill>
                <patternFill>
                  <bgColor theme="5" tint="-0.24994659260841701"/>
                </patternFill>
              </fill>
            </x14:dxf>
          </x14:cfRule>
          <x14:cfRule type="cellIs" priority="249" operator="equal" id="{70FB9D9A-F3C9-4176-800C-5002E5927232}">
            <xm:f>Listas!$B$29</xm:f>
            <x14:dxf>
              <fill>
                <patternFill>
                  <bgColor theme="7" tint="0.39994506668294322"/>
                </patternFill>
              </fill>
            </x14:dxf>
          </x14:cfRule>
          <x14:cfRule type="cellIs" priority="248" operator="equal" id="{9076C0EF-B959-4531-8BE3-982143D548CC}">
            <xm:f>Listas!$B$30</xm:f>
            <x14:dxf>
              <font>
                <color theme="0"/>
              </font>
              <fill>
                <patternFill>
                  <bgColor theme="9" tint="-0.24994659260841701"/>
                </patternFill>
              </fill>
            </x14:dxf>
          </x14:cfRule>
          <x14:cfRule type="cellIs" priority="247" operator="equal" id="{BC65D3C9-1240-4D2B-B1F7-233E9FE2FB0B}">
            <xm:f>Listas!$B$31</xm:f>
            <x14:dxf>
              <fill>
                <patternFill>
                  <bgColor theme="9" tint="0.39994506668294322"/>
                </patternFill>
              </fill>
            </x14:dxf>
          </x14:cfRule>
          <xm:sqref>K17</xm:sqref>
        </x14:conditionalFormatting>
        <x14:conditionalFormatting xmlns:xm="http://schemas.microsoft.com/office/excel/2006/main">
          <x14:cfRule type="cellIs" priority="242" operator="equal" id="{7227E7C0-F885-46E9-BF13-F4BC457A1F2B}">
            <xm:f>Listas!$B$36</xm:f>
            <x14:dxf>
              <fill>
                <patternFill>
                  <bgColor theme="9" tint="0.39994506668294322"/>
                </patternFill>
              </fill>
            </x14:dxf>
          </x14:cfRule>
          <x14:cfRule type="cellIs" priority="243" operator="equal" id="{4289406F-294D-4B75-AC53-C3EDDC04D78F}">
            <xm:f>Listas!$B$35</xm:f>
            <x14:dxf>
              <font>
                <color theme="0"/>
              </font>
              <fill>
                <patternFill>
                  <bgColor theme="9" tint="-0.24994659260841701"/>
                </patternFill>
              </fill>
            </x14:dxf>
          </x14:cfRule>
          <x14:cfRule type="cellIs" priority="244" operator="equal" id="{232AA0AB-8C8B-4797-90C7-4AD5257916F6}">
            <xm:f>Listas!$B$34</xm:f>
            <x14:dxf>
              <fill>
                <patternFill>
                  <bgColor theme="7" tint="0.39994506668294322"/>
                </patternFill>
              </fill>
            </x14:dxf>
          </x14:cfRule>
          <x14:cfRule type="cellIs" priority="245" operator="equal" id="{ACF87CF1-3803-446C-91C9-3CB414582C2E}">
            <xm:f>Listas!$B$33</xm:f>
            <x14:dxf>
              <fill>
                <patternFill>
                  <bgColor theme="5" tint="-0.24994659260841701"/>
                </patternFill>
              </fill>
            </x14:dxf>
          </x14:cfRule>
          <x14:cfRule type="cellIs" priority="246" operator="equal" id="{6644E273-43EE-4C18-9D99-C524EBAC09BC}">
            <xm:f>Listas!$B$32</xm:f>
            <x14:dxf>
              <font>
                <color theme="0"/>
              </font>
              <fill>
                <patternFill>
                  <bgColor rgb="FFC00000"/>
                </patternFill>
              </fill>
            </x14:dxf>
          </x14:cfRule>
          <xm:sqref>K18</xm:sqref>
        </x14:conditionalFormatting>
        <x14:conditionalFormatting xmlns:xm="http://schemas.microsoft.com/office/excel/2006/main">
          <x14:cfRule type="cellIs" priority="237" operator="equal" id="{F0204F3B-5FDC-43D0-9145-416E2D4BD57E}">
            <xm:f>Listas!$B$41</xm:f>
            <x14:dxf>
              <fill>
                <patternFill>
                  <bgColor theme="9" tint="0.39994506668294322"/>
                </patternFill>
              </fill>
            </x14:dxf>
          </x14:cfRule>
          <x14:cfRule type="cellIs" priority="238" operator="equal" id="{7FB5241E-2C91-4137-A6F4-F2DA29B2DD28}">
            <xm:f>Listas!$B$40</xm:f>
            <x14:dxf>
              <font>
                <color theme="0"/>
              </font>
              <fill>
                <patternFill>
                  <bgColor theme="9" tint="-0.24994659260841701"/>
                </patternFill>
              </fill>
            </x14:dxf>
          </x14:cfRule>
          <x14:cfRule type="cellIs" priority="239" operator="equal" id="{EA748CB8-DBF8-4235-86EC-9CC359ED2F2F}">
            <xm:f>Listas!$B$39</xm:f>
            <x14:dxf>
              <fill>
                <patternFill>
                  <bgColor theme="7" tint="0.39994506668294322"/>
                </patternFill>
              </fill>
            </x14:dxf>
          </x14:cfRule>
          <x14:cfRule type="cellIs" priority="240" operator="equal" id="{04203F4F-AB2C-4AE1-9C00-2946D81513EC}">
            <xm:f>Listas!$B$38</xm:f>
            <x14:dxf>
              <fill>
                <patternFill>
                  <bgColor theme="5" tint="-0.24994659260841701"/>
                </patternFill>
              </fill>
            </x14:dxf>
          </x14:cfRule>
          <x14:cfRule type="cellIs" priority="241" operator="equal" id="{700D5933-539D-4F58-800B-854997A370AE}">
            <xm:f>Listas!$B$37</xm:f>
            <x14:dxf>
              <font>
                <color theme="0"/>
              </font>
              <fill>
                <patternFill>
                  <bgColor rgb="FFC00000"/>
                </patternFill>
              </fill>
            </x14:dxf>
          </x14:cfRule>
          <xm:sqref>K19</xm:sqref>
        </x14:conditionalFormatting>
        <x14:conditionalFormatting xmlns:xm="http://schemas.microsoft.com/office/excel/2006/main">
          <x14:cfRule type="cellIs" priority="232" operator="equal" id="{DFCC448B-6F9B-4ED6-BD80-B1DD2563DAD0}">
            <xm:f>Listas!$B$46</xm:f>
            <x14:dxf>
              <fill>
                <patternFill>
                  <bgColor theme="9" tint="0.39994506668294322"/>
                </patternFill>
              </fill>
            </x14:dxf>
          </x14:cfRule>
          <x14:cfRule type="cellIs" priority="233" operator="equal" id="{1958A3D8-7668-45CA-9D6D-7EA8EB7480E4}">
            <xm:f>Listas!$B$45</xm:f>
            <x14:dxf>
              <font>
                <color theme="0"/>
              </font>
              <fill>
                <patternFill>
                  <bgColor theme="9" tint="-0.24994659260841701"/>
                </patternFill>
              </fill>
            </x14:dxf>
          </x14:cfRule>
          <x14:cfRule type="cellIs" priority="234" operator="equal" id="{95DC60DC-1054-4B43-B8EA-EB4E9DB1399D}">
            <xm:f>Listas!$B$44</xm:f>
            <x14:dxf>
              <fill>
                <patternFill>
                  <bgColor theme="7" tint="0.39994506668294322"/>
                </patternFill>
              </fill>
            </x14:dxf>
          </x14:cfRule>
          <x14:cfRule type="cellIs" priority="235" operator="equal" id="{E44F8566-3C17-4557-A7BA-8C167821C94A}">
            <xm:f>Listas!$B$43</xm:f>
            <x14:dxf>
              <fill>
                <patternFill>
                  <bgColor theme="5" tint="-0.24994659260841701"/>
                </patternFill>
              </fill>
            </x14:dxf>
          </x14:cfRule>
          <x14:cfRule type="cellIs" priority="236" operator="equal" id="{40B5F77B-6B0C-48C4-BE41-E1E5079C87F8}">
            <xm:f>Listas!$B$42</xm:f>
            <x14:dxf>
              <font>
                <color theme="0"/>
              </font>
              <fill>
                <patternFill>
                  <bgColor rgb="FFC00000"/>
                </patternFill>
              </fill>
            </x14:dxf>
          </x14:cfRule>
          <xm:sqref>K20</xm:sqref>
        </x14:conditionalFormatting>
        <x14:conditionalFormatting xmlns:xm="http://schemas.microsoft.com/office/excel/2006/main">
          <x14:cfRule type="cellIs" priority="231" operator="equal" id="{963CEEDD-8ACA-400A-BD7A-98DDC008F3DD}">
            <xm:f>Listas!$B$47</xm:f>
            <x14:dxf>
              <font>
                <color theme="0"/>
              </font>
              <fill>
                <patternFill>
                  <bgColor rgb="FFC00000"/>
                </patternFill>
              </fill>
            </x14:dxf>
          </x14:cfRule>
          <x14:cfRule type="cellIs" priority="230" operator="equal" id="{238F47AA-6C7B-496C-822D-B311E8862147}">
            <xm:f>Listas!$B$48</xm:f>
            <x14:dxf>
              <fill>
                <patternFill>
                  <bgColor theme="5" tint="-0.24994659260841701"/>
                </patternFill>
              </fill>
            </x14:dxf>
          </x14:cfRule>
          <x14:cfRule type="cellIs" priority="229" operator="equal" id="{7C036DA2-5FB7-4E18-A211-1514C699FD9C}">
            <xm:f>Listas!$B$49</xm:f>
            <x14:dxf>
              <fill>
                <patternFill>
                  <bgColor theme="7" tint="0.39994506668294322"/>
                </patternFill>
              </fill>
            </x14:dxf>
          </x14:cfRule>
          <x14:cfRule type="cellIs" priority="228" operator="equal" id="{1F399486-B0AD-4984-BDFA-C69EABE5D218}">
            <xm:f>Listas!$B$50</xm:f>
            <x14:dxf>
              <font>
                <color theme="0"/>
              </font>
              <fill>
                <patternFill>
                  <bgColor theme="9" tint="-0.24994659260841701"/>
                </patternFill>
              </fill>
            </x14:dxf>
          </x14:cfRule>
          <x14:cfRule type="cellIs" priority="227" operator="equal" id="{2035ED16-458D-48FD-BC16-25E825DC3660}">
            <xm:f>Listas!$B$51</xm:f>
            <x14:dxf>
              <fill>
                <patternFill>
                  <bgColor theme="9" tint="0.39994506668294322"/>
                </patternFill>
              </fill>
            </x14:dxf>
          </x14:cfRule>
          <xm:sqref>K21</xm:sqref>
        </x14:conditionalFormatting>
        <x14:conditionalFormatting xmlns:xm="http://schemas.microsoft.com/office/excel/2006/main">
          <x14:cfRule type="cellIs" priority="223" operator="equal" id="{71CF1FFC-1588-4DE7-A6B9-BC9CD84C9693}">
            <xm:f>Listas!$B$55</xm:f>
            <x14:dxf>
              <font>
                <color theme="0"/>
              </font>
              <fill>
                <patternFill>
                  <bgColor theme="9" tint="-0.24994659260841701"/>
                </patternFill>
              </fill>
            </x14:dxf>
          </x14:cfRule>
          <x14:cfRule type="cellIs" priority="226" operator="equal" id="{95242799-D72F-4F21-AC39-41A4D4C62015}">
            <xm:f>Listas!$B$52</xm:f>
            <x14:dxf>
              <font>
                <color theme="0"/>
              </font>
              <fill>
                <patternFill>
                  <bgColor rgb="FFC00000"/>
                </patternFill>
              </fill>
            </x14:dxf>
          </x14:cfRule>
          <x14:cfRule type="cellIs" priority="225" operator="equal" id="{755BA05D-6947-4E00-97A2-2F1BFD56A6FC}">
            <xm:f>Listas!$B$53</xm:f>
            <x14:dxf>
              <fill>
                <patternFill>
                  <bgColor theme="5" tint="-0.24994659260841701"/>
                </patternFill>
              </fill>
            </x14:dxf>
          </x14:cfRule>
          <x14:cfRule type="cellIs" priority="224" operator="equal" id="{54F2DFA9-85D3-4C57-86CF-7CEFCE8BED84}">
            <xm:f>Listas!$B$54</xm:f>
            <x14:dxf>
              <fill>
                <patternFill>
                  <bgColor theme="7" tint="0.39994506668294322"/>
                </patternFill>
              </fill>
            </x14:dxf>
          </x14:cfRule>
          <x14:cfRule type="cellIs" priority="222" operator="equal" id="{49B10B7B-AC6C-4086-93C2-506420DC9978}">
            <xm:f>Listas!$B$56</xm:f>
            <x14:dxf>
              <fill>
                <patternFill>
                  <bgColor theme="9" tint="0.39994506668294322"/>
                </patternFill>
              </fill>
            </x14:dxf>
          </x14:cfRule>
          <xm:sqref>K22</xm:sqref>
        </x14:conditionalFormatting>
        <x14:conditionalFormatting xmlns:xm="http://schemas.microsoft.com/office/excel/2006/main">
          <x14:cfRule type="cellIs" priority="220" operator="equal" id="{920E3062-7524-4525-AAAB-C79AAB5BE730}">
            <xm:f>Listas!$B$58</xm:f>
            <x14:dxf>
              <fill>
                <patternFill>
                  <bgColor theme="5" tint="-0.24994659260841701"/>
                </patternFill>
              </fill>
            </x14:dxf>
          </x14:cfRule>
          <x14:cfRule type="cellIs" priority="219" operator="equal" id="{D41828B7-F6D6-48D8-9901-B78C22377884}">
            <xm:f>Listas!$B$59</xm:f>
            <x14:dxf>
              <fill>
                <patternFill>
                  <bgColor theme="7" tint="0.39994506668294322"/>
                </patternFill>
              </fill>
            </x14:dxf>
          </x14:cfRule>
          <x14:cfRule type="cellIs" priority="218" operator="equal" id="{16CF03F2-2E80-4F5D-8E3D-3B86366CC2A7}">
            <xm:f>Listas!$B$60</xm:f>
            <x14:dxf>
              <font>
                <color theme="0"/>
              </font>
              <fill>
                <patternFill>
                  <bgColor theme="9" tint="-0.24994659260841701"/>
                </patternFill>
              </fill>
            </x14:dxf>
          </x14:cfRule>
          <x14:cfRule type="cellIs" priority="217" operator="equal" id="{4C1DF6CA-977F-4B60-9287-9040121A41AC}">
            <xm:f>Listas!$B$61</xm:f>
            <x14:dxf>
              <fill>
                <patternFill>
                  <bgColor theme="9" tint="0.39994506668294322"/>
                </patternFill>
              </fill>
            </x14:dxf>
          </x14:cfRule>
          <x14:cfRule type="cellIs" priority="221" operator="equal" id="{B555869A-EAE0-4A22-A567-B84356DA870C}">
            <xm:f>Listas!$B$57</xm:f>
            <x14:dxf>
              <font>
                <color theme="0"/>
              </font>
              <fill>
                <patternFill>
                  <bgColor rgb="FFC00000"/>
                </patternFill>
              </fill>
            </x14:dxf>
          </x14:cfRule>
          <xm:sqref>K23</xm:sqref>
        </x14:conditionalFormatting>
        <x14:conditionalFormatting xmlns:xm="http://schemas.microsoft.com/office/excel/2006/main">
          <x14:cfRule type="cellIs" priority="212" operator="equal" id="{077A61F3-41AF-46A6-8EBB-15F7F0A14FF5}">
            <xm:f>Listas!$B$66</xm:f>
            <x14:dxf>
              <fill>
                <patternFill>
                  <bgColor theme="9" tint="0.39994506668294322"/>
                </patternFill>
              </fill>
            </x14:dxf>
          </x14:cfRule>
          <x14:cfRule type="cellIs" priority="213" operator="equal" id="{09B9AC7E-8F1A-467D-A7D2-FD6A4C1520FE}">
            <xm:f>Listas!$B$65</xm:f>
            <x14:dxf>
              <font>
                <b val="0"/>
                <i val="0"/>
                <color theme="0"/>
              </font>
              <fill>
                <patternFill>
                  <bgColor theme="9" tint="-0.24994659260841701"/>
                </patternFill>
              </fill>
            </x14:dxf>
          </x14:cfRule>
          <x14:cfRule type="cellIs" priority="216" operator="equal" id="{D517BBE5-950C-4247-8DAE-F32A4FFA4365}">
            <xm:f>Listas!$B$62</xm:f>
            <x14:dxf>
              <font>
                <color theme="0"/>
              </font>
              <fill>
                <patternFill>
                  <bgColor rgb="FFC00000"/>
                </patternFill>
              </fill>
            </x14:dxf>
          </x14:cfRule>
          <x14:cfRule type="cellIs" priority="214" operator="equal" id="{DAD91A34-0181-44DE-9B4D-6A42B14095FE}">
            <xm:f>Listas!$B$64</xm:f>
            <x14:dxf>
              <fill>
                <patternFill>
                  <bgColor theme="7" tint="0.39994506668294322"/>
                </patternFill>
              </fill>
            </x14:dxf>
          </x14:cfRule>
          <x14:cfRule type="cellIs" priority="215" operator="equal" id="{BFD4C3D9-48F7-4B38-A678-475665C0CB30}">
            <xm:f>Listas!$B$63</xm:f>
            <x14:dxf>
              <fill>
                <patternFill>
                  <bgColor theme="5" tint="-0.24994659260841701"/>
                </patternFill>
              </fill>
            </x14:dxf>
          </x14:cfRule>
          <xm:sqref>K24</xm:sqref>
        </x14:conditionalFormatting>
        <x14:conditionalFormatting xmlns:xm="http://schemas.microsoft.com/office/excel/2006/main">
          <x14:cfRule type="cellIs" priority="209" operator="equal" id="{672B53FB-1FA6-47E7-A1FC-54397CAF8E60}">
            <xm:f>Listas!$B$69</xm:f>
            <x14:dxf>
              <fill>
                <patternFill>
                  <bgColor theme="7" tint="0.39994506668294322"/>
                </patternFill>
              </fill>
            </x14:dxf>
          </x14:cfRule>
          <x14:cfRule type="cellIs" priority="210" operator="equal" id="{FE49A4D8-5BEF-4E0F-B19A-0296959FA9D4}">
            <xm:f>Listas!$B$68</xm:f>
            <x14:dxf>
              <fill>
                <patternFill>
                  <bgColor theme="5" tint="-0.24994659260841701"/>
                </patternFill>
              </fill>
            </x14:dxf>
          </x14:cfRule>
          <x14:cfRule type="cellIs" priority="211" operator="equal" id="{3876CD31-D4FA-4EC4-ADB6-8183A5179BD3}">
            <xm:f>Listas!$B$67</xm:f>
            <x14:dxf>
              <font>
                <color theme="0"/>
              </font>
              <fill>
                <patternFill>
                  <bgColor rgb="FFC00000"/>
                </patternFill>
              </fill>
            </x14:dxf>
          </x14:cfRule>
          <x14:cfRule type="cellIs" priority="208" operator="equal" id="{D5664D7E-0AF6-4487-A188-C906F89DA958}">
            <xm:f>Listas!$B$70</xm:f>
            <x14:dxf>
              <font>
                <color theme="0"/>
              </font>
              <fill>
                <patternFill>
                  <bgColor theme="9" tint="-0.24994659260841701"/>
                </patternFill>
              </fill>
            </x14:dxf>
          </x14:cfRule>
          <x14:cfRule type="cellIs" priority="207" operator="equal" id="{A2BE0244-0163-4100-B9A9-A5993B6209E7}">
            <xm:f>Listas!$B$71</xm:f>
            <x14:dxf>
              <fill>
                <patternFill>
                  <bgColor theme="9" tint="0.39994506668294322"/>
                </patternFill>
              </fill>
            </x14:dxf>
          </x14:cfRule>
          <xm:sqref>K25</xm:sqref>
        </x14:conditionalFormatting>
        <x14:conditionalFormatting xmlns:xm="http://schemas.microsoft.com/office/excel/2006/main">
          <x14:cfRule type="cellIs" priority="204" operator="equal" id="{33E7966B-0317-422E-B349-A53A6B09615F}">
            <xm:f>Listas!$B$74</xm:f>
            <x14:dxf>
              <fill>
                <patternFill>
                  <bgColor theme="7" tint="0.39994506668294322"/>
                </patternFill>
              </fill>
            </x14:dxf>
          </x14:cfRule>
          <x14:cfRule type="cellIs" priority="202" operator="equal" id="{D20EC817-A008-4FD0-B9CC-12D20F53AF90}">
            <xm:f>Listas!$B$76</xm:f>
            <x14:dxf>
              <fill>
                <patternFill>
                  <bgColor theme="9" tint="0.39994506668294322"/>
                </patternFill>
              </fill>
            </x14:dxf>
          </x14:cfRule>
          <x14:cfRule type="cellIs" priority="203" operator="equal" id="{01EE807A-C467-4FF4-9B7D-932AF8A3458C}">
            <xm:f>Listas!$B$75</xm:f>
            <x14:dxf>
              <font>
                <color theme="0"/>
              </font>
              <fill>
                <patternFill>
                  <bgColor theme="9" tint="-0.24994659260841701"/>
                </patternFill>
              </fill>
            </x14:dxf>
          </x14:cfRule>
          <x14:cfRule type="cellIs" priority="206" operator="equal" id="{86CE79DF-0919-4B6D-8F35-82C25820B2EA}">
            <xm:f>Listas!$B$72</xm:f>
            <x14:dxf>
              <font>
                <color theme="0"/>
              </font>
              <fill>
                <patternFill>
                  <bgColor rgb="FFC00000"/>
                </patternFill>
              </fill>
            </x14:dxf>
          </x14:cfRule>
          <x14:cfRule type="cellIs" priority="205" operator="equal" id="{11E68BF1-990A-4420-9A9B-9790ECA3197E}">
            <xm:f>Listas!$B$73</xm:f>
            <x14:dxf>
              <fill>
                <patternFill>
                  <bgColor theme="5" tint="-0.24994659260841701"/>
                </patternFill>
              </fill>
            </x14:dxf>
          </x14:cfRule>
          <xm:sqref>K26</xm:sqref>
        </x14:conditionalFormatting>
        <x14:conditionalFormatting xmlns:xm="http://schemas.microsoft.com/office/excel/2006/main">
          <x14:cfRule type="cellIs" priority="200" operator="equal" id="{637F8FA2-8183-4C11-9852-2581E84467EB}">
            <xm:f>Listas!$B$78</xm:f>
            <x14:dxf>
              <fill>
                <patternFill>
                  <bgColor theme="5" tint="-0.24994659260841701"/>
                </patternFill>
              </fill>
            </x14:dxf>
          </x14:cfRule>
          <x14:cfRule type="cellIs" priority="197" operator="equal" id="{B03D329A-744C-41B3-BA0F-3CF1FF101B5A}">
            <xm:f>Listas!$B$81</xm:f>
            <x14:dxf>
              <fill>
                <patternFill>
                  <bgColor theme="9" tint="0.39994506668294322"/>
                </patternFill>
              </fill>
            </x14:dxf>
          </x14:cfRule>
          <x14:cfRule type="cellIs" priority="198" operator="equal" id="{AF89685F-DA94-4FFE-AE30-4FD8E4F2878E}">
            <xm:f>Listas!$B$80</xm:f>
            <x14:dxf>
              <font>
                <color theme="0"/>
              </font>
              <fill>
                <patternFill>
                  <bgColor theme="9" tint="-0.24994659260841701"/>
                </patternFill>
              </fill>
            </x14:dxf>
          </x14:cfRule>
          <x14:cfRule type="cellIs" priority="199" operator="equal" id="{2C752DBB-4E9C-420D-B8D9-BC431E9F635C}">
            <xm:f>Listas!$B$79</xm:f>
            <x14:dxf>
              <fill>
                <patternFill>
                  <bgColor theme="7" tint="0.39994506668294322"/>
                </patternFill>
              </fill>
            </x14:dxf>
          </x14:cfRule>
          <x14:cfRule type="cellIs" priority="201" operator="equal" id="{701EE7C0-2080-4C53-A34E-99A5005C7DE7}">
            <xm:f>Listas!$B$77</xm:f>
            <x14:dxf>
              <font>
                <color theme="0"/>
              </font>
              <fill>
                <patternFill>
                  <bgColor rgb="FFC00000"/>
                </patternFill>
              </fill>
            </x14:dxf>
          </x14:cfRule>
          <xm:sqref>K27</xm:sqref>
        </x14:conditionalFormatting>
        <x14:conditionalFormatting xmlns:xm="http://schemas.microsoft.com/office/excel/2006/main">
          <x14:cfRule type="cellIs" priority="192" operator="equal" id="{6D675FB9-8551-439F-B39C-B030856CD73C}">
            <xm:f>Listas!$B$86</xm:f>
            <x14:dxf>
              <fill>
                <patternFill>
                  <bgColor theme="9" tint="0.39994506668294322"/>
                </patternFill>
              </fill>
            </x14:dxf>
          </x14:cfRule>
          <x14:cfRule type="cellIs" priority="195" operator="equal" id="{43C32D86-EDAA-4B98-BDC1-B7081CCC6FD7}">
            <xm:f>Listas!$B$83</xm:f>
            <x14:dxf>
              <fill>
                <patternFill>
                  <bgColor theme="5" tint="-0.24994659260841701"/>
                </patternFill>
              </fill>
            </x14:dxf>
          </x14:cfRule>
          <x14:cfRule type="cellIs" priority="196" operator="equal" id="{2AF01C79-AEFF-421D-9713-190FA28E2C99}">
            <xm:f>Listas!$B$82</xm:f>
            <x14:dxf>
              <font>
                <color theme="0"/>
              </font>
              <fill>
                <patternFill>
                  <bgColor rgb="FFC00000"/>
                </patternFill>
              </fill>
            </x14:dxf>
          </x14:cfRule>
          <x14:cfRule type="cellIs" priority="194" operator="equal" id="{0468E245-133C-479F-8E1F-2D003CD8A08D}">
            <xm:f>Listas!$B$84</xm:f>
            <x14:dxf>
              <fill>
                <patternFill>
                  <bgColor theme="7" tint="0.39994506668294322"/>
                </patternFill>
              </fill>
            </x14:dxf>
          </x14:cfRule>
          <x14:cfRule type="cellIs" priority="193" operator="equal" id="{D22409C5-AA7F-4332-9B82-342AA2A2061D}">
            <xm:f>Listas!$B$85</xm:f>
            <x14:dxf>
              <font>
                <color theme="0"/>
              </font>
              <fill>
                <patternFill>
                  <bgColor theme="9" tint="-0.24994659260841701"/>
                </patternFill>
              </fill>
            </x14:dxf>
          </x14:cfRule>
          <xm:sqref>K28</xm:sqref>
        </x14:conditionalFormatting>
        <x14:conditionalFormatting xmlns:xm="http://schemas.microsoft.com/office/excel/2006/main">
          <x14:cfRule type="cellIs" priority="191" operator="equal" id="{F5C10ABD-3F64-453D-8E90-2EAE022E73EF}">
            <xm:f>Listas!$B$87</xm:f>
            <x14:dxf>
              <font>
                <color theme="0"/>
              </font>
              <fill>
                <patternFill>
                  <bgColor rgb="FFC00000"/>
                </patternFill>
              </fill>
            </x14:dxf>
          </x14:cfRule>
          <x14:cfRule type="cellIs" priority="190" operator="equal" id="{1A519C9B-CE2D-44D3-AA12-154B3E88941C}">
            <xm:f>Listas!$B$88</xm:f>
            <x14:dxf>
              <fill>
                <patternFill>
                  <bgColor theme="5" tint="-0.24994659260841701"/>
                </patternFill>
              </fill>
            </x14:dxf>
          </x14:cfRule>
          <x14:cfRule type="cellIs" priority="189" operator="equal" id="{754B6E87-50D3-4E31-9959-68D78F889E17}">
            <xm:f>Listas!$B$89</xm:f>
            <x14:dxf>
              <fill>
                <patternFill>
                  <bgColor theme="7" tint="0.39994506668294322"/>
                </patternFill>
              </fill>
            </x14:dxf>
          </x14:cfRule>
          <x14:cfRule type="cellIs" priority="188" operator="equal" id="{DE9436FF-A8F3-4854-9ED9-E8ED36F22DA7}">
            <xm:f>Listas!$B$90</xm:f>
            <x14:dxf>
              <font>
                <color theme="0"/>
              </font>
              <fill>
                <patternFill>
                  <bgColor theme="9" tint="-0.24994659260841701"/>
                </patternFill>
              </fill>
            </x14:dxf>
          </x14:cfRule>
          <x14:cfRule type="cellIs" priority="186" operator="equal" id="{44E08F65-3393-4C08-AC86-2F2F68DF9096}">
            <xm:f>Listas!$B$91</xm:f>
            <x14:dxf>
              <fill>
                <patternFill>
                  <bgColor theme="9" tint="0.39994506668294322"/>
                </patternFill>
              </fill>
            </x14:dxf>
          </x14:cfRule>
          <xm:sqref>K29</xm:sqref>
        </x14:conditionalFormatting>
        <x14:conditionalFormatting xmlns:xm="http://schemas.microsoft.com/office/excel/2006/main">
          <x14:cfRule type="cellIs" priority="182" operator="equal" id="{0AD7AA2A-F12A-4D1F-86C6-2FA06869C170}">
            <xm:f>Listas!$B$95</xm:f>
            <x14:dxf>
              <font>
                <color theme="0"/>
              </font>
              <fill>
                <patternFill>
                  <bgColor theme="9" tint="-0.24994659260841701"/>
                </patternFill>
              </fill>
            </x14:dxf>
          </x14:cfRule>
          <x14:cfRule type="cellIs" priority="185" operator="equal" id="{1FECFF3E-5C95-4A19-8784-D091ECA0DA1C}">
            <xm:f>Listas!$B$92</xm:f>
            <x14:dxf>
              <font>
                <color theme="0"/>
              </font>
              <fill>
                <patternFill>
                  <bgColor rgb="FFC00000"/>
                </patternFill>
              </fill>
            </x14:dxf>
          </x14:cfRule>
          <x14:cfRule type="cellIs" priority="184" operator="equal" id="{377B57A2-F225-4398-B77E-2282A378BE57}">
            <xm:f>Listas!$B$93</xm:f>
            <x14:dxf>
              <fill>
                <patternFill>
                  <bgColor theme="5" tint="-0.24994659260841701"/>
                </patternFill>
              </fill>
            </x14:dxf>
          </x14:cfRule>
          <x14:cfRule type="cellIs" priority="183" operator="equal" id="{BA3108B6-AD55-4267-A627-5764BE07FA2D}">
            <xm:f>Listas!$B$94</xm:f>
            <x14:dxf>
              <fill>
                <patternFill>
                  <bgColor theme="7" tint="0.39994506668294322"/>
                </patternFill>
              </fill>
            </x14:dxf>
          </x14:cfRule>
          <x14:cfRule type="cellIs" priority="181" operator="equal" id="{6FED0511-F5B7-4657-96D6-C4AE1B3D1025}">
            <xm:f>Listas!$B$96</xm:f>
            <x14:dxf>
              <fill>
                <patternFill>
                  <bgColor theme="9" tint="0.39994506668294322"/>
                </patternFill>
              </fill>
            </x14:dxf>
          </x14:cfRule>
          <xm:sqref>K30</xm:sqref>
        </x14:conditionalFormatting>
        <x14:conditionalFormatting xmlns:xm="http://schemas.microsoft.com/office/excel/2006/main">
          <x14:cfRule type="cellIs" priority="180" operator="equal" id="{6020477E-2CB5-4FB8-A3CE-0949C6DF1679}">
            <xm:f>Listas!$B$97</xm:f>
            <x14:dxf>
              <font>
                <color theme="0"/>
              </font>
              <fill>
                <patternFill>
                  <bgColor rgb="FFC00000"/>
                </patternFill>
              </fill>
            </x14:dxf>
          </x14:cfRule>
          <x14:cfRule type="cellIs" priority="179" operator="equal" id="{219D2EDA-FBB2-4705-B2A6-FCBAC210DD7E}">
            <xm:f>Listas!$B$98</xm:f>
            <x14:dxf>
              <fill>
                <patternFill>
                  <bgColor theme="5" tint="-0.24994659260841701"/>
                </patternFill>
              </fill>
            </x14:dxf>
          </x14:cfRule>
          <x14:cfRule type="cellIs" priority="178" operator="equal" id="{63CB5006-A69E-44ED-914A-F59C1DF492F6}">
            <xm:f>Listas!$B$99</xm:f>
            <x14:dxf>
              <fill>
                <patternFill>
                  <bgColor theme="7" tint="0.39994506668294322"/>
                </patternFill>
              </fill>
            </x14:dxf>
          </x14:cfRule>
          <x14:cfRule type="cellIs" priority="177" operator="equal" id="{0259A2F0-01D0-4DEA-A1B7-9C224B410539}">
            <xm:f>Listas!$B$100</xm:f>
            <x14:dxf>
              <font>
                <color theme="0"/>
              </font>
              <fill>
                <patternFill>
                  <bgColor theme="9" tint="-0.24994659260841701"/>
                </patternFill>
              </fill>
            </x14:dxf>
          </x14:cfRule>
          <x14:cfRule type="cellIs" priority="176" operator="equal" id="{22A8FB63-2E5D-4FA3-B221-E0917A5BDD9E}">
            <xm:f>Listas!$B$101</xm:f>
            <x14:dxf>
              <fill>
                <patternFill>
                  <bgColor theme="9" tint="0.39994506668294322"/>
                </patternFill>
              </fill>
            </x14:dxf>
          </x14:cfRule>
          <xm:sqref>K31</xm:sqref>
        </x14:conditionalFormatting>
        <x14:conditionalFormatting xmlns:xm="http://schemas.microsoft.com/office/excel/2006/main">
          <x14:cfRule type="cellIs" priority="175" operator="equal" id="{194B552B-7AD3-47A0-ABAB-818D265775BA}">
            <xm:f>Listas!$B$102</xm:f>
            <x14:dxf>
              <font>
                <color theme="0"/>
              </font>
              <fill>
                <patternFill>
                  <bgColor rgb="FFC00000"/>
                </patternFill>
              </fill>
            </x14:dxf>
          </x14:cfRule>
          <x14:cfRule type="cellIs" priority="174" operator="equal" id="{11BA5D1A-B746-4C1F-B6E9-79754B3E1A97}">
            <xm:f>Listas!$B$103</xm:f>
            <x14:dxf>
              <fill>
                <patternFill>
                  <bgColor theme="5" tint="-0.24994659260841701"/>
                </patternFill>
              </fill>
            </x14:dxf>
          </x14:cfRule>
          <x14:cfRule type="cellIs" priority="173" operator="equal" id="{91169100-DA19-49F2-A606-3846319A98D4}">
            <xm:f>Listas!$B$104</xm:f>
            <x14:dxf>
              <fill>
                <patternFill>
                  <bgColor theme="7" tint="0.39994506668294322"/>
                </patternFill>
              </fill>
            </x14:dxf>
          </x14:cfRule>
          <x14:cfRule type="cellIs" priority="172" operator="equal" id="{5EE97D4D-75D4-4B8B-B96B-3CE2150DC541}">
            <xm:f>Listas!$B$105</xm:f>
            <x14:dxf>
              <font>
                <color theme="0"/>
              </font>
              <fill>
                <patternFill>
                  <bgColor theme="9" tint="-0.24994659260841701"/>
                </patternFill>
              </fill>
            </x14:dxf>
          </x14:cfRule>
          <x14:cfRule type="cellIs" priority="171" operator="equal" id="{3BBE8CCC-2DC3-409B-8C61-28A35CACB608}">
            <xm:f>Listas!$B$106</xm:f>
            <x14:dxf>
              <fill>
                <patternFill>
                  <bgColor theme="9" tint="0.39994506668294322"/>
                </patternFill>
              </fill>
            </x14:dxf>
          </x14:cfRule>
          <xm:sqref>K32</xm:sqref>
        </x14:conditionalFormatting>
        <x14:conditionalFormatting xmlns:xm="http://schemas.microsoft.com/office/excel/2006/main">
          <x14:cfRule type="cellIs" priority="170" operator="equal" id="{6C95257A-C1BE-4599-9B5D-CAFC5E5F2409}">
            <xm:f>Listas!$B$107</xm:f>
            <x14:dxf>
              <font>
                <color theme="0"/>
              </font>
              <fill>
                <patternFill>
                  <bgColor rgb="FFC00000"/>
                </patternFill>
              </fill>
            </x14:dxf>
          </x14:cfRule>
          <x14:cfRule type="cellIs" priority="169" operator="equal" id="{57F03C18-C3B5-4FC6-B4D9-C0C33E7F1314}">
            <xm:f>Listas!$B$108</xm:f>
            <x14:dxf>
              <fill>
                <patternFill>
                  <bgColor theme="5" tint="-0.24994659260841701"/>
                </patternFill>
              </fill>
            </x14:dxf>
          </x14:cfRule>
          <x14:cfRule type="cellIs" priority="168" operator="equal" id="{E665B215-40A1-4EA4-BBCA-7BB450469414}">
            <xm:f>Listas!$B$109</xm:f>
            <x14:dxf>
              <fill>
                <patternFill>
                  <bgColor theme="7" tint="0.39994506668294322"/>
                </patternFill>
              </fill>
            </x14:dxf>
          </x14:cfRule>
          <x14:cfRule type="cellIs" priority="167" operator="equal" id="{6014C5BF-1B52-487E-B5C5-E3028DE9C463}">
            <xm:f>Listas!$B$110</xm:f>
            <x14:dxf>
              <font>
                <color theme="0"/>
              </font>
              <fill>
                <patternFill>
                  <bgColor theme="9" tint="-0.24994659260841701"/>
                </patternFill>
              </fill>
            </x14:dxf>
          </x14:cfRule>
          <x14:cfRule type="cellIs" priority="166" operator="equal" id="{7D92852A-9417-48E6-A3A2-23049D3C8E9F}">
            <xm:f>Listas!$B$111</xm:f>
            <x14:dxf>
              <fill>
                <patternFill>
                  <bgColor theme="9" tint="0.39994506668294322"/>
                </patternFill>
              </fill>
            </x14:dxf>
          </x14:cfRule>
          <xm:sqref>K33</xm:sqref>
        </x14:conditionalFormatting>
        <x14:conditionalFormatting xmlns:xm="http://schemas.microsoft.com/office/excel/2006/main">
          <x14:cfRule type="cellIs" priority="161" operator="equal" id="{1702B9C0-DA2E-47C8-9402-EE63484A7ABF}">
            <xm:f>Listas!$B$116</xm:f>
            <x14:dxf>
              <fill>
                <patternFill>
                  <bgColor theme="9" tint="0.39994506668294322"/>
                </patternFill>
              </fill>
            </x14:dxf>
          </x14:cfRule>
          <x14:cfRule type="cellIs" priority="162" operator="equal" id="{0DBC3FF5-B297-48C6-99F3-153C64573010}">
            <xm:f>Listas!$B$115</xm:f>
            <x14:dxf>
              <font>
                <color theme="0"/>
              </font>
              <fill>
                <patternFill>
                  <bgColor theme="9" tint="-0.24994659260841701"/>
                </patternFill>
              </fill>
            </x14:dxf>
          </x14:cfRule>
          <x14:cfRule type="cellIs" priority="164" operator="equal" id="{026EC18C-A8E6-4559-9393-6E662D3208F1}">
            <xm:f>Listas!$B$113</xm:f>
            <x14:dxf>
              <fill>
                <patternFill>
                  <bgColor theme="5" tint="-0.24994659260841701"/>
                </patternFill>
              </fill>
            </x14:dxf>
          </x14:cfRule>
          <x14:cfRule type="cellIs" priority="163" operator="equal" id="{2DAC0538-437D-4C3F-A51E-6CA3BFD10D48}">
            <xm:f>Listas!$B$114</xm:f>
            <x14:dxf>
              <fill>
                <patternFill>
                  <bgColor theme="7" tint="0.39994506668294322"/>
                </patternFill>
              </fill>
            </x14:dxf>
          </x14:cfRule>
          <x14:cfRule type="cellIs" priority="165" operator="equal" id="{7EA9C332-7B45-4FE2-B8E9-9EC54B5B3082}">
            <xm:f>Listas!$B$112</xm:f>
            <x14:dxf>
              <font>
                <color theme="0"/>
              </font>
              <fill>
                <patternFill>
                  <bgColor rgb="FFC00000"/>
                </patternFill>
              </fill>
            </x14:dxf>
          </x14:cfRule>
          <xm:sqref>K34</xm:sqref>
        </x14:conditionalFormatting>
        <x14:conditionalFormatting xmlns:xm="http://schemas.microsoft.com/office/excel/2006/main">
          <x14:cfRule type="cellIs" priority="156" operator="equal" id="{CC78425D-FD20-43C8-8735-13FE8CC9EF71}">
            <xm:f>Listas!$B$121</xm:f>
            <x14:dxf>
              <fill>
                <patternFill>
                  <bgColor theme="9" tint="0.39994506668294322"/>
                </patternFill>
              </fill>
            </x14:dxf>
          </x14:cfRule>
          <x14:cfRule type="cellIs" priority="157" operator="equal" id="{391543B0-C387-4E64-B3C1-E539E8CA6E21}">
            <xm:f>Listas!$B$120</xm:f>
            <x14:dxf>
              <font>
                <color theme="0"/>
              </font>
              <fill>
                <patternFill>
                  <bgColor theme="9" tint="-0.24994659260841701"/>
                </patternFill>
              </fill>
            </x14:dxf>
          </x14:cfRule>
          <x14:cfRule type="cellIs" priority="158" operator="equal" id="{430CDD0C-70A5-46EB-B15C-3E1D3F55A335}">
            <xm:f>Listas!$B$119</xm:f>
            <x14:dxf>
              <fill>
                <patternFill>
                  <bgColor theme="7" tint="0.39994506668294322"/>
                </patternFill>
              </fill>
            </x14:dxf>
          </x14:cfRule>
          <x14:cfRule type="cellIs" priority="159" operator="equal" id="{74DDB17B-BFB8-4D76-B23B-23D98E1288DA}">
            <xm:f>Listas!$B$118</xm:f>
            <x14:dxf>
              <fill>
                <patternFill>
                  <bgColor theme="5" tint="-0.24994659260841701"/>
                </patternFill>
              </fill>
            </x14:dxf>
          </x14:cfRule>
          <x14:cfRule type="cellIs" priority="160" operator="equal" id="{B5ACDDFB-145E-43F9-B6ED-3C11D112CCE3}">
            <xm:f>Listas!$B$117</xm:f>
            <x14:dxf>
              <font>
                <color theme="0"/>
              </font>
              <fill>
                <patternFill>
                  <bgColor rgb="FFC00000"/>
                </patternFill>
              </fill>
            </x14:dxf>
          </x14:cfRule>
          <xm:sqref>K35</xm:sqref>
        </x14:conditionalFormatting>
        <x14:conditionalFormatting xmlns:xm="http://schemas.microsoft.com/office/excel/2006/main">
          <x14:cfRule type="cellIs" priority="152" operator="equal" id="{DC6336EF-6A59-4143-8772-EC1565FE07ED}">
            <xm:f>Listas!$B$125</xm:f>
            <x14:dxf>
              <font>
                <color theme="0"/>
              </font>
              <fill>
                <patternFill>
                  <bgColor theme="9" tint="-0.24994659260841701"/>
                </patternFill>
              </fill>
            </x14:dxf>
          </x14:cfRule>
          <x14:cfRule type="cellIs" priority="153" operator="equal" id="{728EC40B-F7A1-4E88-861A-73D4B861D98A}">
            <xm:f>Listas!$B$124</xm:f>
            <x14:dxf>
              <fill>
                <patternFill>
                  <bgColor theme="7" tint="0.39994506668294322"/>
                </patternFill>
              </fill>
            </x14:dxf>
          </x14:cfRule>
          <x14:cfRule type="cellIs" priority="154" operator="equal" id="{89BEF10C-E417-4390-A6CE-C9BCA6F14B94}">
            <xm:f>Listas!$B$123</xm:f>
            <x14:dxf>
              <fill>
                <patternFill>
                  <bgColor theme="5" tint="-0.24994659260841701"/>
                </patternFill>
              </fill>
            </x14:dxf>
          </x14:cfRule>
          <x14:cfRule type="cellIs" priority="155" operator="equal" id="{2EBA43F2-BF67-4541-B260-76A25D5F1F82}">
            <xm:f>Listas!$B$122</xm:f>
            <x14:dxf>
              <font>
                <color theme="0"/>
              </font>
              <fill>
                <patternFill>
                  <bgColor rgb="FFC00000"/>
                </patternFill>
              </fill>
            </x14:dxf>
          </x14:cfRule>
          <x14:cfRule type="cellIs" priority="151" operator="equal" id="{9EE3D7C2-9E02-4AB4-A3AB-636B0C7DACEE}">
            <xm:f>Listas!$B$126</xm:f>
            <x14:dxf>
              <fill>
                <patternFill>
                  <bgColor theme="9" tint="0.39994506668294322"/>
                </patternFill>
              </fill>
            </x14:dxf>
          </x14:cfRule>
          <xm:sqref>K36</xm:sqref>
        </x14:conditionalFormatting>
        <x14:conditionalFormatting xmlns:xm="http://schemas.microsoft.com/office/excel/2006/main">
          <x14:cfRule type="cellIs" priority="146" operator="equal" id="{5B67027B-8365-4115-8BD6-BD7D379C5875}">
            <xm:f>Listas!$B$131</xm:f>
            <x14:dxf>
              <fill>
                <patternFill>
                  <bgColor theme="9" tint="0.39994506668294322"/>
                </patternFill>
              </fill>
            </x14:dxf>
          </x14:cfRule>
          <x14:cfRule type="cellIs" priority="147" operator="equal" id="{C9357BCD-455A-4AB2-8633-FE89A61425A2}">
            <xm:f>Listas!$B$130</xm:f>
            <x14:dxf>
              <font>
                <color theme="0"/>
              </font>
              <fill>
                <patternFill>
                  <bgColor theme="9" tint="-0.24994659260841701"/>
                </patternFill>
              </fill>
            </x14:dxf>
          </x14:cfRule>
          <x14:cfRule type="cellIs" priority="148" operator="equal" id="{547DE4EB-3114-4152-A395-45AD38C6CCAE}">
            <xm:f>Listas!$B$129</xm:f>
            <x14:dxf>
              <fill>
                <patternFill>
                  <bgColor theme="7" tint="0.39994506668294322"/>
                </patternFill>
              </fill>
            </x14:dxf>
          </x14:cfRule>
          <x14:cfRule type="cellIs" priority="149" operator="equal" id="{AABC582B-A7F9-44B9-931B-906C2CDD3637}">
            <xm:f>Listas!$B$128</xm:f>
            <x14:dxf>
              <fill>
                <patternFill>
                  <bgColor theme="5" tint="-0.24994659260841701"/>
                </patternFill>
              </fill>
            </x14:dxf>
          </x14:cfRule>
          <x14:cfRule type="cellIs" priority="150" operator="equal" id="{E185A8D7-3614-4C2D-BD60-570663E2F89C}">
            <xm:f>Listas!$B$127</xm:f>
            <x14:dxf>
              <font>
                <color theme="0"/>
              </font>
              <fill>
                <patternFill>
                  <bgColor rgb="FFC00000"/>
                </patternFill>
              </fill>
            </x14:dxf>
          </x14:cfRule>
          <xm:sqref>K37</xm:sqref>
        </x14:conditionalFormatting>
        <x14:conditionalFormatting xmlns:xm="http://schemas.microsoft.com/office/excel/2006/main">
          <x14:cfRule type="cellIs" priority="141" operator="equal" id="{ECEFF729-C0C7-4473-A6FB-917D7858AC06}">
            <xm:f>Listas!$B$136</xm:f>
            <x14:dxf>
              <fill>
                <patternFill>
                  <bgColor theme="9" tint="0.39994506668294322"/>
                </patternFill>
              </fill>
            </x14:dxf>
          </x14:cfRule>
          <x14:cfRule type="cellIs" priority="143" operator="equal" id="{6B1388AD-CAF4-4A34-900B-E4BFD697CF6C}">
            <xm:f>Listas!$B$134</xm:f>
            <x14:dxf>
              <fill>
                <patternFill>
                  <bgColor theme="7" tint="0.39994506668294322"/>
                </patternFill>
              </fill>
            </x14:dxf>
          </x14:cfRule>
          <x14:cfRule type="cellIs" priority="142" operator="equal" id="{9DA6F2D5-C903-4E43-9551-4A120F7603FC}">
            <xm:f>Listas!$B$135</xm:f>
            <x14:dxf>
              <font>
                <color theme="0"/>
              </font>
              <fill>
                <patternFill>
                  <bgColor theme="9" tint="-0.24994659260841701"/>
                </patternFill>
              </fill>
            </x14:dxf>
          </x14:cfRule>
          <x14:cfRule type="cellIs" priority="145" operator="equal" id="{C666D069-F0D7-4FE5-8839-2E247F5F7C49}">
            <xm:f>Listas!$B$132</xm:f>
            <x14:dxf>
              <font>
                <color theme="0"/>
              </font>
              <fill>
                <patternFill>
                  <bgColor rgb="FFC00000"/>
                </patternFill>
              </fill>
            </x14:dxf>
          </x14:cfRule>
          <x14:cfRule type="cellIs" priority="144" operator="equal" id="{AF191BF8-B181-4BA9-8102-B7C02AECD9C9}">
            <xm:f>Listas!$B$133</xm:f>
            <x14:dxf>
              <fill>
                <patternFill>
                  <bgColor theme="5" tint="-0.24994659260841701"/>
                </patternFill>
              </fill>
            </x14:dxf>
          </x14:cfRule>
          <xm:sqref>K38</xm:sqref>
        </x14:conditionalFormatting>
        <x14:conditionalFormatting xmlns:xm="http://schemas.microsoft.com/office/excel/2006/main">
          <x14:cfRule type="cellIs" priority="140" operator="equal" id="{A46B18F3-C784-44B1-8F37-137332795E4C}">
            <xm:f>Listas!$B$137</xm:f>
            <x14:dxf>
              <font>
                <color theme="0"/>
              </font>
              <fill>
                <patternFill>
                  <bgColor rgb="FFC00000"/>
                </patternFill>
              </fill>
            </x14:dxf>
          </x14:cfRule>
          <x14:cfRule type="cellIs" priority="139" operator="equal" id="{80D3133C-1EC5-438E-BDE0-785A84C9416A}">
            <xm:f>Listas!$B$138</xm:f>
            <x14:dxf>
              <fill>
                <patternFill>
                  <bgColor theme="5" tint="-0.24994659260841701"/>
                </patternFill>
              </fill>
            </x14:dxf>
          </x14:cfRule>
          <x14:cfRule type="cellIs" priority="138" operator="equal" id="{E9FF4A02-DEAA-451C-AD6D-D6CA8D89271F}">
            <xm:f>Listas!$B$139</xm:f>
            <x14:dxf>
              <fill>
                <patternFill>
                  <bgColor theme="7" tint="0.39994506668294322"/>
                </patternFill>
              </fill>
            </x14:dxf>
          </x14:cfRule>
          <x14:cfRule type="cellIs" priority="137" operator="equal" id="{2B38AD49-25B4-4B1F-93C3-2BBF052F5EB2}">
            <xm:f>Listas!$B$140</xm:f>
            <x14:dxf>
              <font>
                <color theme="0"/>
              </font>
              <fill>
                <patternFill>
                  <bgColor theme="9" tint="-0.24994659260841701"/>
                </patternFill>
              </fill>
            </x14:dxf>
          </x14:cfRule>
          <x14:cfRule type="cellIs" priority="136" operator="equal" id="{786B8888-0369-4483-B777-323E486E02ED}">
            <xm:f>Listas!$B$141</xm:f>
            <x14:dxf>
              <fill>
                <patternFill>
                  <bgColor theme="9" tint="0.39994506668294322"/>
                </patternFill>
              </fill>
            </x14:dxf>
          </x14:cfRule>
          <xm:sqref>K39</xm:sqref>
        </x14:conditionalFormatting>
        <x14:conditionalFormatting xmlns:xm="http://schemas.microsoft.com/office/excel/2006/main">
          <x14:cfRule type="cellIs" priority="135" operator="equal" id="{402C3630-B505-4852-8008-5BE4E21DEE69}">
            <xm:f>Listas!$B$142</xm:f>
            <x14:dxf>
              <font>
                <color theme="0"/>
              </font>
              <fill>
                <patternFill>
                  <bgColor rgb="FFC00000"/>
                </patternFill>
              </fill>
            </x14:dxf>
          </x14:cfRule>
          <x14:cfRule type="cellIs" priority="134" operator="equal" id="{B978F210-81BA-4C3B-9CD9-2D2B5198E797}">
            <xm:f>Listas!$B$143</xm:f>
            <x14:dxf>
              <fill>
                <patternFill>
                  <bgColor theme="5" tint="-0.24994659260841701"/>
                </patternFill>
              </fill>
            </x14:dxf>
          </x14:cfRule>
          <x14:cfRule type="cellIs" priority="133" operator="equal" id="{9C858181-7671-4C71-B9AB-B486F2E915AE}">
            <xm:f>Listas!$B$144</xm:f>
            <x14:dxf>
              <fill>
                <patternFill>
                  <bgColor theme="7" tint="0.39994506668294322"/>
                </patternFill>
              </fill>
            </x14:dxf>
          </x14:cfRule>
          <x14:cfRule type="cellIs" priority="132" operator="equal" id="{5AA921B9-0178-4813-A8EE-1852B80987D0}">
            <xm:f>Listas!$B$145</xm:f>
            <x14:dxf>
              <font>
                <color theme="0"/>
              </font>
              <fill>
                <patternFill>
                  <bgColor theme="9" tint="-0.24994659260841701"/>
                </patternFill>
              </fill>
            </x14:dxf>
          </x14:cfRule>
          <x14:cfRule type="cellIs" priority="131" operator="equal" id="{5B91D047-CF4F-47A7-94ED-2A35EFCC1580}">
            <xm:f>Listas!$B$146</xm:f>
            <x14:dxf>
              <fill>
                <patternFill>
                  <bgColor theme="9" tint="0.39994506668294322"/>
                </patternFill>
              </fill>
            </x14:dxf>
          </x14:cfRule>
          <xm:sqref>K40</xm:sqref>
        </x14:conditionalFormatting>
        <x14:conditionalFormatting xmlns:xm="http://schemas.microsoft.com/office/excel/2006/main">
          <x14:cfRule type="cellIs" priority="130" operator="equal" id="{E088B0C8-20E9-42F7-ABDE-26AB5C7911D9}">
            <xm:f>Listas!$B$147</xm:f>
            <x14:dxf>
              <font>
                <color theme="0"/>
              </font>
              <fill>
                <patternFill>
                  <bgColor rgb="FFC00000"/>
                </patternFill>
              </fill>
            </x14:dxf>
          </x14:cfRule>
          <x14:cfRule type="cellIs" priority="126" operator="equal" id="{CE3EBCDD-A53E-4EBA-BB95-4CCA511CAA07}">
            <xm:f>Listas!$B$151</xm:f>
            <x14:dxf>
              <fill>
                <patternFill>
                  <bgColor theme="9" tint="0.39994506668294322"/>
                </patternFill>
              </fill>
            </x14:dxf>
          </x14:cfRule>
          <x14:cfRule type="cellIs" priority="127" operator="equal" id="{3EF0664C-5831-4D20-9773-377C0CE6AD3C}">
            <xm:f>Listas!$B$150</xm:f>
            <x14:dxf>
              <font>
                <color theme="0"/>
              </font>
              <fill>
                <patternFill>
                  <bgColor theme="9" tint="-0.24994659260841701"/>
                </patternFill>
              </fill>
            </x14:dxf>
          </x14:cfRule>
          <x14:cfRule type="cellIs" priority="128" operator="equal" id="{8A7ABE0E-0CBD-4568-B61E-322671E30DF3}">
            <xm:f>Listas!$B$149</xm:f>
            <x14:dxf>
              <fill>
                <patternFill>
                  <bgColor theme="7" tint="0.39994506668294322"/>
                </patternFill>
              </fill>
            </x14:dxf>
          </x14:cfRule>
          <x14:cfRule type="cellIs" priority="129" operator="equal" id="{DAA76CD7-BFA3-49DC-956E-53B3CEA127EB}">
            <xm:f>Listas!$B$148</xm:f>
            <x14:dxf>
              <fill>
                <patternFill>
                  <bgColor theme="5" tint="-0.24994659260841701"/>
                </patternFill>
              </fill>
            </x14:dxf>
          </x14:cfRule>
          <xm:sqref>K41</xm:sqref>
        </x14:conditionalFormatting>
        <x14:conditionalFormatting xmlns:xm="http://schemas.microsoft.com/office/excel/2006/main">
          <x14:cfRule type="cellIs" priority="121" operator="equal" id="{06153C9A-4F45-4794-93D7-90F9036B2A5A}">
            <xm:f>Listas!$B$156</xm:f>
            <x14:dxf>
              <fill>
                <patternFill>
                  <bgColor theme="9" tint="0.39994506668294322"/>
                </patternFill>
              </fill>
            </x14:dxf>
          </x14:cfRule>
          <x14:cfRule type="cellIs" priority="123" operator="equal" id="{7AB4F87E-E5CE-4450-9672-0FD84378BA44}">
            <xm:f>Listas!$B$154</xm:f>
            <x14:dxf>
              <fill>
                <patternFill>
                  <bgColor theme="7" tint="0.39994506668294322"/>
                </patternFill>
              </fill>
            </x14:dxf>
          </x14:cfRule>
          <x14:cfRule type="cellIs" priority="124" operator="equal" id="{D5543735-8352-46D5-9F59-AEB45C5878B9}">
            <xm:f>Listas!$B$153</xm:f>
            <x14:dxf>
              <fill>
                <patternFill>
                  <bgColor theme="5" tint="-0.24994659260841701"/>
                </patternFill>
              </fill>
            </x14:dxf>
          </x14:cfRule>
          <x14:cfRule type="cellIs" priority="125" operator="equal" id="{DE7AC575-9015-4E04-90E1-D5F16B7A17FA}">
            <xm:f>Listas!$B$152</xm:f>
            <x14:dxf>
              <font>
                <color theme="0"/>
              </font>
              <fill>
                <patternFill>
                  <bgColor rgb="FFC00000"/>
                </patternFill>
              </fill>
            </x14:dxf>
          </x14:cfRule>
          <x14:cfRule type="cellIs" priority="122" operator="equal" id="{3D2C1E5E-6CF3-450C-B3D5-6E0F9F372B01}">
            <xm:f>Listas!$B$155</xm:f>
            <x14:dxf>
              <font>
                <color theme="0"/>
              </font>
              <fill>
                <patternFill>
                  <bgColor theme="9" tint="-0.24994659260841701"/>
                </patternFill>
              </fill>
            </x14:dxf>
          </x14:cfRule>
          <xm:sqref>K42</xm:sqref>
        </x14:conditionalFormatting>
        <x14:conditionalFormatting xmlns:xm="http://schemas.microsoft.com/office/excel/2006/main">
          <x14:cfRule type="cellIs" priority="116" operator="equal" id="{915DEF2A-9663-4D74-ADE4-C3732B9137C3}">
            <xm:f>Listas!$B$161</xm:f>
            <x14:dxf>
              <fill>
                <patternFill>
                  <bgColor theme="9" tint="0.39994506668294322"/>
                </patternFill>
              </fill>
            </x14:dxf>
          </x14:cfRule>
          <x14:cfRule type="cellIs" priority="117" operator="equal" id="{AFAD1B95-C85B-467A-9F33-6FB831C732A0}">
            <xm:f>Listas!$B$160</xm:f>
            <x14:dxf>
              <font>
                <color theme="0"/>
              </font>
              <fill>
                <patternFill>
                  <bgColor theme="9" tint="-0.24994659260841701"/>
                </patternFill>
              </fill>
            </x14:dxf>
          </x14:cfRule>
          <x14:cfRule type="cellIs" priority="118" operator="equal" id="{ECCE472E-C1A0-4A54-B38D-BB5BE41BB81F}">
            <xm:f>Listas!$B$159</xm:f>
            <x14:dxf>
              <fill>
                <patternFill>
                  <bgColor theme="7" tint="0.39994506668294322"/>
                </patternFill>
              </fill>
            </x14:dxf>
          </x14:cfRule>
          <x14:cfRule type="cellIs" priority="119" operator="equal" id="{9EC0494D-6D7B-4B6B-BD7F-E9B84F0C1644}">
            <xm:f>Listas!$B$158</xm:f>
            <x14:dxf>
              <fill>
                <patternFill>
                  <bgColor theme="5" tint="-0.24994659260841701"/>
                </patternFill>
              </fill>
            </x14:dxf>
          </x14:cfRule>
          <x14:cfRule type="cellIs" priority="120" operator="equal" id="{C3733A13-5FB2-441E-AC96-5EA7EA40867E}">
            <xm:f>Listas!$B$157</xm:f>
            <x14:dxf>
              <font>
                <color theme="0"/>
              </font>
              <fill>
                <patternFill>
                  <bgColor rgb="FFC00000"/>
                </patternFill>
              </fill>
            </x14:dxf>
          </x14:cfRule>
          <xm:sqref>K43</xm:sqref>
        </x14:conditionalFormatting>
        <x14:conditionalFormatting xmlns:xm="http://schemas.microsoft.com/office/excel/2006/main">
          <x14:cfRule type="cellIs" priority="115" operator="equal" id="{86DCC119-8FA1-4C39-BA97-A82824E4A67D}">
            <xm:f>Listas!$B$162</xm:f>
            <x14:dxf>
              <font>
                <color theme="0"/>
              </font>
              <fill>
                <patternFill>
                  <bgColor rgb="FFC00000"/>
                </patternFill>
              </fill>
            </x14:dxf>
          </x14:cfRule>
          <x14:cfRule type="cellIs" priority="114" operator="equal" id="{86864C68-ABD1-4BA6-987D-791F48C8BCE4}">
            <xm:f>Listas!$B$163</xm:f>
            <x14:dxf>
              <fill>
                <patternFill>
                  <bgColor theme="5" tint="-0.24994659260841701"/>
                </patternFill>
              </fill>
            </x14:dxf>
          </x14:cfRule>
          <x14:cfRule type="cellIs" priority="113" operator="equal" id="{12FF3789-5475-430E-BBE1-DE3335DCB8DF}">
            <xm:f>Listas!$B$164</xm:f>
            <x14:dxf>
              <fill>
                <patternFill>
                  <bgColor theme="7" tint="0.39994506668294322"/>
                </patternFill>
              </fill>
            </x14:dxf>
          </x14:cfRule>
          <x14:cfRule type="cellIs" priority="112" operator="equal" id="{5F14CE94-2635-453E-9902-CC7D2951AA02}">
            <xm:f>Listas!$B$165</xm:f>
            <x14:dxf>
              <font>
                <color theme="0"/>
              </font>
              <fill>
                <patternFill>
                  <bgColor theme="9" tint="-0.24994659260841701"/>
                </patternFill>
              </fill>
            </x14:dxf>
          </x14:cfRule>
          <x14:cfRule type="cellIs" priority="111" operator="equal" id="{69484007-58DC-47AB-9FEE-039602760C2C}">
            <xm:f>Listas!$B$166</xm:f>
            <x14:dxf>
              <fill>
                <patternFill>
                  <bgColor theme="9" tint="0.39994506668294322"/>
                </patternFill>
              </fill>
            </x14:dxf>
          </x14:cfRule>
          <xm:sqref>K44</xm:sqref>
        </x14:conditionalFormatting>
        <x14:conditionalFormatting xmlns:xm="http://schemas.microsoft.com/office/excel/2006/main">
          <x14:cfRule type="cellIs" priority="108" operator="equal" id="{13CE3710-FDEA-4531-AFCB-A2B79A991086}">
            <xm:f>Listas!$B$169</xm:f>
            <x14:dxf>
              <fill>
                <patternFill>
                  <bgColor theme="7" tint="0.39994506668294322"/>
                </patternFill>
              </fill>
            </x14:dxf>
          </x14:cfRule>
          <x14:cfRule type="cellIs" priority="110" operator="equal" id="{8AB4BA0D-2C15-4D5E-B680-140BC9A0F36E}">
            <xm:f>Listas!$B$167</xm:f>
            <x14:dxf>
              <font>
                <color theme="0"/>
              </font>
              <fill>
                <patternFill>
                  <bgColor rgb="FFC00000"/>
                </patternFill>
              </fill>
            </x14:dxf>
          </x14:cfRule>
          <x14:cfRule type="cellIs" priority="109" operator="equal" id="{50611B7F-A4E3-4EFD-8CAE-A603B0CB8ECC}">
            <xm:f>Listas!$B$168</xm:f>
            <x14:dxf>
              <fill>
                <patternFill>
                  <bgColor theme="5" tint="-0.24994659260841701"/>
                </patternFill>
              </fill>
            </x14:dxf>
          </x14:cfRule>
          <x14:cfRule type="cellIs" priority="107" operator="equal" id="{E7308B31-D2CC-477C-934D-AE21411C0F24}">
            <xm:f>Listas!$B$170</xm:f>
            <x14:dxf>
              <font>
                <color theme="0"/>
              </font>
              <fill>
                <patternFill>
                  <bgColor theme="9" tint="-0.24994659260841701"/>
                </patternFill>
              </fill>
            </x14:dxf>
          </x14:cfRule>
          <x14:cfRule type="cellIs" priority="106" operator="equal" id="{4F6CA6BA-5B9D-4CC1-B159-1F6AF9C55CEB}">
            <xm:f>Listas!$B$171</xm:f>
            <x14:dxf>
              <fill>
                <patternFill>
                  <bgColor theme="9" tint="0.39994506668294322"/>
                </patternFill>
              </fill>
            </x14:dxf>
          </x14:cfRule>
          <xm:sqref>K45</xm:sqref>
        </x14:conditionalFormatting>
        <x14:conditionalFormatting xmlns:xm="http://schemas.microsoft.com/office/excel/2006/main">
          <x14:cfRule type="cellIs" priority="105" operator="equal" id="{DCF44B1C-FAA3-45B2-A321-53998EA490A1}">
            <xm:f>Listas!$B$172</xm:f>
            <x14:dxf>
              <font>
                <color theme="0"/>
              </font>
              <fill>
                <patternFill>
                  <bgColor rgb="FFC00000"/>
                </patternFill>
              </fill>
            </x14:dxf>
          </x14:cfRule>
          <x14:cfRule type="cellIs" priority="104" operator="equal" id="{32CF2531-2C71-4404-A659-B344470E7DB3}">
            <xm:f>Listas!$B$173</xm:f>
            <x14:dxf>
              <fill>
                <patternFill>
                  <bgColor theme="5" tint="-0.24994659260841701"/>
                </patternFill>
              </fill>
            </x14:dxf>
          </x14:cfRule>
          <x14:cfRule type="cellIs" priority="103" operator="equal" id="{F1D8C19C-6ED6-4B3F-89D2-EAF831ECB51C}">
            <xm:f>Listas!$B$174</xm:f>
            <x14:dxf>
              <fill>
                <patternFill>
                  <bgColor theme="7" tint="0.39994506668294322"/>
                </patternFill>
              </fill>
            </x14:dxf>
          </x14:cfRule>
          <x14:cfRule type="cellIs" priority="102" operator="equal" id="{DED1DE9A-681D-41C7-B9A5-D4939AC01891}">
            <xm:f>Listas!$B$175</xm:f>
            <x14:dxf>
              <font>
                <color theme="0"/>
              </font>
              <fill>
                <patternFill>
                  <bgColor theme="9" tint="-0.24994659260841701"/>
                </patternFill>
              </fill>
            </x14:dxf>
          </x14:cfRule>
          <x14:cfRule type="cellIs" priority="101" operator="equal" id="{67053DA7-79F1-4DAA-9A3A-E1A6C90A12ED}">
            <xm:f>Listas!$B$176</xm:f>
            <x14:dxf>
              <fill>
                <patternFill>
                  <bgColor theme="9" tint="0.39994506668294322"/>
                </patternFill>
              </fill>
            </x14:dxf>
          </x14:cfRule>
          <xm:sqref>K46</xm:sqref>
        </x14:conditionalFormatting>
        <x14:conditionalFormatting xmlns:xm="http://schemas.microsoft.com/office/excel/2006/main">
          <x14:cfRule type="cellIs" priority="96" operator="equal" id="{7C307430-157F-4269-957A-8E0AF2E4C356}">
            <xm:f>Listas!$B$181</xm:f>
            <x14:dxf>
              <fill>
                <patternFill>
                  <bgColor theme="9" tint="0.39994506668294322"/>
                </patternFill>
              </fill>
            </x14:dxf>
          </x14:cfRule>
          <x14:cfRule type="cellIs" priority="97" operator="equal" id="{94C25BCF-3273-49D7-B566-5EA88F76D340}">
            <xm:f>Listas!$B$180</xm:f>
            <x14:dxf>
              <font>
                <color theme="0"/>
              </font>
              <fill>
                <patternFill>
                  <bgColor theme="9" tint="-0.24994659260841701"/>
                </patternFill>
              </fill>
            </x14:dxf>
          </x14:cfRule>
          <x14:cfRule type="cellIs" priority="98" operator="equal" id="{C413F4A5-71D3-4959-AD9F-3B6733DF5573}">
            <xm:f>Listas!$B$179</xm:f>
            <x14:dxf>
              <fill>
                <patternFill>
                  <bgColor theme="7" tint="0.39994506668294322"/>
                </patternFill>
              </fill>
            </x14:dxf>
          </x14:cfRule>
          <x14:cfRule type="cellIs" priority="99" operator="equal" id="{3B439BFB-7963-4887-9F98-3A8FC54DBD91}">
            <xm:f>Listas!$B$178</xm:f>
            <x14:dxf>
              <fill>
                <patternFill>
                  <bgColor theme="5" tint="-0.24994659260841701"/>
                </patternFill>
              </fill>
            </x14:dxf>
          </x14:cfRule>
          <x14:cfRule type="cellIs" priority="100" operator="equal" id="{A16A087E-502E-44A1-AFE9-0716708AF3BE}">
            <xm:f>Listas!$B$177</xm:f>
            <x14:dxf>
              <font>
                <color theme="0"/>
              </font>
              <fill>
                <patternFill>
                  <bgColor rgb="FFC00000"/>
                </patternFill>
              </fill>
            </x14:dxf>
          </x14:cfRule>
          <xm:sqref>K47</xm:sqref>
        </x14:conditionalFormatting>
        <x14:conditionalFormatting xmlns:xm="http://schemas.microsoft.com/office/excel/2006/main">
          <x14:cfRule type="cellIs" priority="91" operator="equal" id="{4479F22A-00DF-45C3-B682-7A9CC4FD4F22}">
            <xm:f>Listas!$B$186</xm:f>
            <x14:dxf>
              <fill>
                <patternFill>
                  <bgColor theme="9" tint="0.39994506668294322"/>
                </patternFill>
              </fill>
            </x14:dxf>
          </x14:cfRule>
          <x14:cfRule type="cellIs" priority="92" operator="equal" id="{F63D670C-84CC-4841-812E-AD2123C882C3}">
            <xm:f>Listas!$B$185</xm:f>
            <x14:dxf>
              <font>
                <color theme="0"/>
              </font>
              <fill>
                <patternFill>
                  <bgColor theme="9" tint="-0.24994659260841701"/>
                </patternFill>
              </fill>
            </x14:dxf>
          </x14:cfRule>
          <x14:cfRule type="cellIs" priority="93" operator="equal" id="{CD344289-6C03-4DA2-B348-4A17770578AE}">
            <xm:f>Listas!$B$184</xm:f>
            <x14:dxf>
              <fill>
                <patternFill>
                  <bgColor theme="7" tint="0.39994506668294322"/>
                </patternFill>
              </fill>
            </x14:dxf>
          </x14:cfRule>
          <x14:cfRule type="cellIs" priority="94" operator="equal" id="{B7A40CA4-67FA-40AC-87CE-EB99F4C97554}">
            <xm:f>Listas!$B$183</xm:f>
            <x14:dxf>
              <fill>
                <patternFill>
                  <bgColor theme="5" tint="-0.24994659260841701"/>
                </patternFill>
              </fill>
            </x14:dxf>
          </x14:cfRule>
          <x14:cfRule type="cellIs" priority="95" operator="equal" id="{7C35E58A-CB7E-4C27-97BB-73378CE2082D}">
            <xm:f>Listas!$B$182</xm:f>
            <x14:dxf>
              <font>
                <color theme="0"/>
              </font>
              <fill>
                <patternFill>
                  <bgColor rgb="FFC00000"/>
                </patternFill>
              </fill>
            </x14:dxf>
          </x14:cfRule>
          <xm:sqref>K48</xm:sqref>
        </x14:conditionalFormatting>
        <x14:conditionalFormatting xmlns:xm="http://schemas.microsoft.com/office/excel/2006/main">
          <x14:cfRule type="cellIs" priority="87" operator="equal" id="{5D6B379B-5AA8-45E5-A80A-9F0411306E59}">
            <xm:f>Listas!$B$190</xm:f>
            <x14:dxf>
              <font>
                <color theme="0"/>
              </font>
              <fill>
                <patternFill>
                  <bgColor theme="9" tint="-0.24994659260841701"/>
                </patternFill>
              </fill>
            </x14:dxf>
          </x14:cfRule>
          <x14:cfRule type="cellIs" priority="88" operator="equal" id="{6BA3E3F4-73F2-48DC-9F47-999DB117E372}">
            <xm:f>Listas!$B$189</xm:f>
            <x14:dxf>
              <fill>
                <patternFill>
                  <bgColor theme="7" tint="0.39994506668294322"/>
                </patternFill>
              </fill>
            </x14:dxf>
          </x14:cfRule>
          <x14:cfRule type="cellIs" priority="89" operator="equal" id="{2F8E85A1-04B0-4537-AE6C-A829998045E1}">
            <xm:f>Listas!$B$188</xm:f>
            <x14:dxf>
              <fill>
                <patternFill>
                  <bgColor theme="5" tint="-0.24994659260841701"/>
                </patternFill>
              </fill>
            </x14:dxf>
          </x14:cfRule>
          <x14:cfRule type="cellIs" priority="90" operator="equal" id="{0BADC87D-44F7-43D9-AC51-DA33A434A8B6}">
            <xm:f>Listas!$B$187</xm:f>
            <x14:dxf>
              <font>
                <color theme="0"/>
              </font>
              <fill>
                <patternFill>
                  <bgColor rgb="FFC00000"/>
                </patternFill>
              </fill>
            </x14:dxf>
          </x14:cfRule>
          <x14:cfRule type="cellIs" priority="86" operator="equal" id="{6667E438-BEC1-4E80-969F-26412A43BDB6}">
            <xm:f>Listas!$B$191</xm:f>
            <x14:dxf>
              <fill>
                <patternFill>
                  <bgColor theme="9" tint="0.39994506668294322"/>
                </patternFill>
              </fill>
            </x14:dxf>
          </x14:cfRule>
          <xm:sqref>K49</xm:sqref>
        </x14:conditionalFormatting>
        <x14:conditionalFormatting xmlns:xm="http://schemas.microsoft.com/office/excel/2006/main">
          <x14:cfRule type="cellIs" priority="85" operator="equal" id="{2F2891F3-67FB-4B6D-BDCD-456C7FDEA5B2}">
            <xm:f>Listas!$B$192</xm:f>
            <x14:dxf>
              <font>
                <color theme="0"/>
              </font>
              <fill>
                <patternFill>
                  <bgColor rgb="FFC00000"/>
                </patternFill>
              </fill>
            </x14:dxf>
          </x14:cfRule>
          <x14:cfRule type="cellIs" priority="84" operator="equal" id="{673A3098-3810-423B-BBCF-BA2D034CFD9E}">
            <xm:f>Listas!$B$193</xm:f>
            <x14:dxf>
              <fill>
                <patternFill>
                  <bgColor theme="5" tint="-0.24994659260841701"/>
                </patternFill>
              </fill>
            </x14:dxf>
          </x14:cfRule>
          <x14:cfRule type="cellIs" priority="83" operator="equal" id="{043BEB77-ED24-46A1-AB89-CEFAB182D6A4}">
            <xm:f>Listas!$B$194</xm:f>
            <x14:dxf>
              <fill>
                <patternFill>
                  <bgColor theme="7" tint="0.39994506668294322"/>
                </patternFill>
              </fill>
            </x14:dxf>
          </x14:cfRule>
          <x14:cfRule type="cellIs" priority="82" operator="equal" id="{1B200CEB-9471-4844-B68A-A4C5047CFF32}">
            <xm:f>Listas!$B$195</xm:f>
            <x14:dxf>
              <font>
                <color theme="0"/>
              </font>
              <fill>
                <patternFill>
                  <bgColor theme="9" tint="-0.24994659260841701"/>
                </patternFill>
              </fill>
            </x14:dxf>
          </x14:cfRule>
          <x14:cfRule type="cellIs" priority="81" operator="equal" id="{BCEC6664-03C9-47ED-AD43-164223ED5110}">
            <xm:f>Listas!$B$196</xm:f>
            <x14:dxf>
              <font>
                <color auto="1"/>
              </font>
              <fill>
                <patternFill>
                  <bgColor theme="9" tint="0.39994506668294322"/>
                </patternFill>
              </fill>
            </x14:dxf>
          </x14:cfRule>
          <xm:sqref>K50</xm:sqref>
        </x14:conditionalFormatting>
        <x14:conditionalFormatting xmlns:xm="http://schemas.microsoft.com/office/excel/2006/main">
          <x14:cfRule type="cellIs" priority="78" operator="equal" id="{1E05AEE7-DADD-4156-8F01-06DA96E44397}">
            <xm:f>Listas!$B$199</xm:f>
            <x14:dxf>
              <fill>
                <patternFill>
                  <bgColor theme="7" tint="0.39994506668294322"/>
                </patternFill>
              </fill>
            </x14:dxf>
          </x14:cfRule>
          <x14:cfRule type="cellIs" priority="76" operator="equal" id="{65A240A9-E572-47CD-B86D-2E2956BE73FB}">
            <xm:f>Listas!$B$201</xm:f>
            <x14:dxf>
              <fill>
                <patternFill>
                  <bgColor theme="9" tint="0.39994506668294322"/>
                </patternFill>
              </fill>
            </x14:dxf>
          </x14:cfRule>
          <x14:cfRule type="cellIs" priority="77" operator="equal" id="{7B38EA4F-756F-47B4-8A5D-A790F94DFC2F}">
            <xm:f>Listas!$B$200</xm:f>
            <x14:dxf>
              <font>
                <color theme="0"/>
              </font>
              <fill>
                <patternFill>
                  <bgColor theme="9" tint="-0.24994659260841701"/>
                </patternFill>
              </fill>
            </x14:dxf>
          </x14:cfRule>
          <x14:cfRule type="cellIs" priority="80" operator="equal" id="{4AC656DC-503F-491B-AB0A-C8C69449615E}">
            <xm:f>Listas!$B$197</xm:f>
            <x14:dxf>
              <font>
                <color theme="0"/>
              </font>
              <fill>
                <patternFill>
                  <bgColor rgb="FFC00000"/>
                </patternFill>
              </fill>
            </x14:dxf>
          </x14:cfRule>
          <x14:cfRule type="cellIs" priority="79" operator="equal" id="{39555F77-04D7-480C-93AE-45ABABAE0128}">
            <xm:f>Listas!$B$198</xm:f>
            <x14:dxf>
              <fill>
                <patternFill>
                  <bgColor theme="5" tint="-0.24994659260841701"/>
                </patternFill>
              </fill>
            </x14:dxf>
          </x14:cfRule>
          <xm:sqref>K51</xm:sqref>
        </x14:conditionalFormatting>
        <x14:conditionalFormatting xmlns:xm="http://schemas.microsoft.com/office/excel/2006/main">
          <x14:cfRule type="cellIs" priority="72" operator="equal" id="{42F44614-388B-4F53-9E5C-1D0621248AE6}">
            <xm:f>Listas!$B$205</xm:f>
            <x14:dxf>
              <font>
                <color theme="0"/>
              </font>
              <fill>
                <patternFill>
                  <bgColor theme="9" tint="-0.24994659260841701"/>
                </patternFill>
              </fill>
            </x14:dxf>
          </x14:cfRule>
          <x14:cfRule type="cellIs" priority="71" operator="equal" id="{F1517D16-DC8F-4716-AEAB-354B3B101477}">
            <xm:f>Listas!$B$206</xm:f>
            <x14:dxf>
              <fill>
                <patternFill>
                  <bgColor theme="9" tint="0.39994506668294322"/>
                </patternFill>
              </fill>
            </x14:dxf>
          </x14:cfRule>
          <x14:cfRule type="cellIs" priority="73" operator="equal" id="{3AB82869-1D9E-4365-8076-0FBE30114FF8}">
            <xm:f>Listas!$B$204</xm:f>
            <x14:dxf>
              <fill>
                <patternFill>
                  <bgColor theme="7" tint="0.39994506668294322"/>
                </patternFill>
              </fill>
            </x14:dxf>
          </x14:cfRule>
          <x14:cfRule type="cellIs" priority="75" operator="equal" id="{F67D5B9A-EE11-4CAE-8504-DF43CC538981}">
            <xm:f>Listas!$B$202</xm:f>
            <x14:dxf>
              <font>
                <color theme="0"/>
              </font>
              <fill>
                <patternFill>
                  <bgColor rgb="FFC00000"/>
                </patternFill>
              </fill>
            </x14:dxf>
          </x14:cfRule>
          <x14:cfRule type="cellIs" priority="74" operator="equal" id="{1E6ACF6F-B3D5-4E20-990A-12075A3A6D09}">
            <xm:f>Listas!$B$203</xm:f>
            <x14:dxf>
              <fill>
                <patternFill>
                  <bgColor theme="5" tint="-0.24994659260841701"/>
                </patternFill>
              </fill>
            </x14:dxf>
          </x14:cfRule>
          <xm:sqref>K52</xm:sqref>
        </x14:conditionalFormatting>
        <x14:conditionalFormatting xmlns:xm="http://schemas.microsoft.com/office/excel/2006/main">
          <x14:cfRule type="cellIs" priority="69" operator="equal" id="{E29AF5C7-0B32-451A-921D-8F5B96A2613D}">
            <xm:f>Listas!$B$208</xm:f>
            <x14:dxf>
              <fill>
                <patternFill>
                  <bgColor theme="5" tint="-0.24994659260841701"/>
                </patternFill>
              </fill>
            </x14:dxf>
          </x14:cfRule>
          <x14:cfRule type="cellIs" priority="68" operator="equal" id="{A8786E26-1798-4821-8E2D-99C0B9EEBD09}">
            <xm:f>Listas!$B$209</xm:f>
            <x14:dxf>
              <fill>
                <patternFill>
                  <bgColor theme="7" tint="0.39994506668294322"/>
                </patternFill>
              </fill>
            </x14:dxf>
          </x14:cfRule>
          <x14:cfRule type="cellIs" priority="67" operator="equal" id="{55BD2604-FA32-4989-B337-C7888E17ED1A}">
            <xm:f>Listas!$B$210</xm:f>
            <x14:dxf>
              <font>
                <color theme="0"/>
              </font>
              <fill>
                <patternFill>
                  <bgColor theme="9" tint="-0.24994659260841701"/>
                </patternFill>
              </fill>
            </x14:dxf>
          </x14:cfRule>
          <x14:cfRule type="cellIs" priority="66" operator="equal" id="{B4D74224-75A3-4DF5-81D7-F08779192D48}">
            <xm:f>Listas!$B$211</xm:f>
            <x14:dxf>
              <fill>
                <patternFill>
                  <bgColor theme="9" tint="0.39994506668294322"/>
                </patternFill>
              </fill>
            </x14:dxf>
          </x14:cfRule>
          <x14:cfRule type="cellIs" priority="70" operator="equal" id="{9C7BBFAC-64C2-4348-B27C-3D344CA4067E}">
            <xm:f>Listas!$B$207</xm:f>
            <x14:dxf>
              <font>
                <color theme="0"/>
              </font>
              <fill>
                <patternFill>
                  <bgColor rgb="FFC00000"/>
                </patternFill>
              </fill>
            </x14:dxf>
          </x14:cfRule>
          <xm:sqref>K53</xm:sqref>
        </x14:conditionalFormatting>
        <x14:conditionalFormatting xmlns:xm="http://schemas.microsoft.com/office/excel/2006/main">
          <x14:cfRule type="cellIs" priority="61" operator="equal" id="{B0BF8769-5B50-4DCD-A8F1-28B8996B5A82}">
            <xm:f>Listas!$B$216</xm:f>
            <x14:dxf>
              <fill>
                <patternFill>
                  <bgColor theme="9" tint="0.39994506668294322"/>
                </patternFill>
              </fill>
            </x14:dxf>
          </x14:cfRule>
          <x14:cfRule type="cellIs" priority="62" operator="equal" id="{38247FC8-9C6D-4079-8328-BEDDD16EC166}">
            <xm:f>Listas!$B$215</xm:f>
            <x14:dxf>
              <font>
                <color theme="0"/>
              </font>
              <fill>
                <patternFill>
                  <bgColor theme="9" tint="-0.24994659260841701"/>
                </patternFill>
              </fill>
            </x14:dxf>
          </x14:cfRule>
          <x14:cfRule type="cellIs" priority="63" operator="equal" id="{BCB2408D-0E7D-4727-AEF6-88849D78B9F9}">
            <xm:f>Listas!$B$214</xm:f>
            <x14:dxf>
              <fill>
                <patternFill>
                  <bgColor theme="7" tint="0.39994506668294322"/>
                </patternFill>
              </fill>
            </x14:dxf>
          </x14:cfRule>
          <x14:cfRule type="cellIs" priority="65" operator="equal" id="{7F796600-C02D-4AAF-A303-100C49762E99}">
            <xm:f>Listas!$B$212</xm:f>
            <x14:dxf>
              <font>
                <color theme="0"/>
              </font>
              <fill>
                <patternFill>
                  <bgColor rgb="FFC00000"/>
                </patternFill>
              </fill>
            </x14:dxf>
          </x14:cfRule>
          <x14:cfRule type="cellIs" priority="64" operator="equal" id="{4E928EB0-7437-4AFE-98E4-F00A239F6DCB}">
            <xm:f>Listas!$B$213</xm:f>
            <x14:dxf>
              <fill>
                <patternFill>
                  <bgColor theme="5" tint="-0.24994659260841701"/>
                </patternFill>
              </fill>
            </x14:dxf>
          </x14:cfRule>
          <xm:sqref>K54</xm:sqref>
        </x14:conditionalFormatting>
        <x14:conditionalFormatting xmlns:xm="http://schemas.microsoft.com/office/excel/2006/main">
          <x14:cfRule type="cellIs" priority="60" operator="equal" id="{5453BA8D-823E-4909-A567-65A2413B062E}">
            <xm:f>Listas!$B$217</xm:f>
            <x14:dxf>
              <font>
                <color theme="0"/>
              </font>
              <fill>
                <patternFill>
                  <bgColor rgb="FFC00000"/>
                </patternFill>
              </fill>
            </x14:dxf>
          </x14:cfRule>
          <x14:cfRule type="cellIs" priority="59" operator="equal" id="{107A2179-D06A-4921-9EA8-D724B77E00B5}">
            <xm:f>Listas!$B$218</xm:f>
            <x14:dxf>
              <fill>
                <patternFill>
                  <bgColor theme="5" tint="-0.24994659260841701"/>
                </patternFill>
              </fill>
            </x14:dxf>
          </x14:cfRule>
          <x14:cfRule type="cellIs" priority="58" operator="equal" id="{ADDF89AE-BDF7-4C3E-8606-E9C9C1979C71}">
            <xm:f>Listas!$B$219</xm:f>
            <x14:dxf>
              <fill>
                <patternFill>
                  <bgColor theme="7" tint="0.39994506668294322"/>
                </patternFill>
              </fill>
            </x14:dxf>
          </x14:cfRule>
          <x14:cfRule type="cellIs" priority="57" operator="equal" id="{F30CD84A-DE50-4749-810D-996187D8A4EB}">
            <xm:f>Listas!$B$220</xm:f>
            <x14:dxf>
              <font>
                <color theme="0"/>
              </font>
              <fill>
                <patternFill>
                  <bgColor theme="9" tint="-0.24994659260841701"/>
                </patternFill>
              </fill>
            </x14:dxf>
          </x14:cfRule>
          <x14:cfRule type="cellIs" priority="56" operator="equal" id="{3618B109-7F0F-4DF7-AB4B-7043B220B5C6}">
            <xm:f>Listas!$B$221</xm:f>
            <x14:dxf>
              <fill>
                <patternFill>
                  <bgColor theme="9" tint="0.39994506668294322"/>
                </patternFill>
              </fill>
            </x14:dxf>
          </x14:cfRule>
          <xm:sqref>K55</xm:sqref>
        </x14:conditionalFormatting>
        <x14:conditionalFormatting xmlns:xm="http://schemas.microsoft.com/office/excel/2006/main">
          <x14:cfRule type="cellIs" priority="55" operator="equal" id="{D15667B1-543A-47BB-A3BD-96D20CEF3CB0}">
            <xm:f>Listas!$B$222</xm:f>
            <x14:dxf>
              <font>
                <color theme="0"/>
              </font>
              <fill>
                <patternFill>
                  <bgColor rgb="FFC00000"/>
                </patternFill>
              </fill>
            </x14:dxf>
          </x14:cfRule>
          <x14:cfRule type="cellIs" priority="54" operator="equal" id="{343D27DD-E64B-4397-8E0C-903DFF6DCB98}">
            <xm:f>Listas!$B$223</xm:f>
            <x14:dxf>
              <fill>
                <patternFill>
                  <bgColor theme="5" tint="-0.24994659260841701"/>
                </patternFill>
              </fill>
            </x14:dxf>
          </x14:cfRule>
          <x14:cfRule type="cellIs" priority="53" operator="equal" id="{B741A4A9-D094-44CF-986E-6635813C4278}">
            <xm:f>Listas!$B$224</xm:f>
            <x14:dxf>
              <fill>
                <patternFill>
                  <bgColor theme="7" tint="0.39994506668294322"/>
                </patternFill>
              </fill>
            </x14:dxf>
          </x14:cfRule>
          <x14:cfRule type="cellIs" priority="52" operator="equal" id="{33E642F6-797C-463B-B27C-322BE8F3F5D8}">
            <xm:f>Listas!$B$225</xm:f>
            <x14:dxf>
              <font>
                <color theme="0"/>
              </font>
              <fill>
                <patternFill>
                  <bgColor theme="9" tint="-0.24994659260841701"/>
                </patternFill>
              </fill>
            </x14:dxf>
          </x14:cfRule>
          <x14:cfRule type="cellIs" priority="51" operator="equal" id="{52E871E2-FEF9-47A1-ACAB-D5896B29EF77}">
            <xm:f>Listas!$B$226</xm:f>
            <x14:dxf>
              <fill>
                <patternFill>
                  <bgColor theme="9" tint="0.39994506668294322"/>
                </patternFill>
              </fill>
            </x14:dxf>
          </x14:cfRule>
          <xm:sqref>K56</xm:sqref>
        </x14:conditionalFormatting>
        <x14:conditionalFormatting xmlns:xm="http://schemas.microsoft.com/office/excel/2006/main">
          <x14:cfRule type="cellIs" priority="46" operator="equal" id="{4065455F-88CA-493D-9118-2B8724B39550}">
            <xm:f>Listas!$B$231</xm:f>
            <x14:dxf>
              <fill>
                <patternFill>
                  <bgColor theme="9" tint="0.39994506668294322"/>
                </patternFill>
              </fill>
            </x14:dxf>
          </x14:cfRule>
          <x14:cfRule type="cellIs" priority="50" operator="equal" id="{94BAA915-0C5D-41CD-916B-6FF5AEA26C29}">
            <xm:f>Listas!$B$227</xm:f>
            <x14:dxf>
              <font>
                <color theme="0"/>
              </font>
              <fill>
                <patternFill>
                  <bgColor rgb="FFC00000"/>
                </patternFill>
              </fill>
            </x14:dxf>
          </x14:cfRule>
          <x14:cfRule type="cellIs" priority="47" operator="equal" id="{B97DCAFB-38B7-40E0-B2FF-5C020B98C440}">
            <xm:f>Listas!$B$230</xm:f>
            <x14:dxf>
              <font>
                <color theme="0"/>
              </font>
              <fill>
                <patternFill>
                  <bgColor theme="9" tint="-0.24994659260841701"/>
                </patternFill>
              </fill>
            </x14:dxf>
          </x14:cfRule>
          <x14:cfRule type="cellIs" priority="49" operator="equal" id="{50BF14CB-7FF0-4B06-813A-3D952E31F2CC}">
            <xm:f>Listas!$B$228</xm:f>
            <x14:dxf>
              <fill>
                <patternFill>
                  <bgColor theme="5" tint="-0.24994659260841701"/>
                </patternFill>
              </fill>
            </x14:dxf>
          </x14:cfRule>
          <x14:cfRule type="cellIs" priority="48" operator="equal" id="{0F2F6D5F-3728-442D-9CA7-9A4C0B45B398}">
            <xm:f>Listas!$B$229</xm:f>
            <x14:dxf>
              <fill>
                <patternFill>
                  <bgColor theme="7" tint="0.39994506668294322"/>
                </patternFill>
              </fill>
            </x14:dxf>
          </x14:cfRule>
          <xm:sqref>K57</xm:sqref>
        </x14:conditionalFormatting>
        <x14:conditionalFormatting xmlns:xm="http://schemas.microsoft.com/office/excel/2006/main">
          <x14:cfRule type="cellIs" priority="43" operator="equal" id="{3C451D88-0491-4930-A983-C5EAD4F071AA}">
            <xm:f>Listas!$B$234</xm:f>
            <x14:dxf>
              <fill>
                <patternFill>
                  <bgColor theme="7" tint="0.39994506668294322"/>
                </patternFill>
              </fill>
            </x14:dxf>
          </x14:cfRule>
          <x14:cfRule type="cellIs" priority="41" operator="equal" id="{638F6719-E189-4080-9EF5-5A06233B15F8}">
            <xm:f>Listas!$B$236</xm:f>
            <x14:dxf>
              <fill>
                <patternFill>
                  <bgColor theme="9" tint="0.39994506668294322"/>
                </patternFill>
              </fill>
            </x14:dxf>
          </x14:cfRule>
          <x14:cfRule type="cellIs" priority="42" operator="equal" id="{E1746E95-594C-48F0-9DA0-A6F202619D0B}">
            <xm:f>Listas!$B$235</xm:f>
            <x14:dxf>
              <font>
                <color theme="0"/>
              </font>
              <fill>
                <patternFill>
                  <bgColor theme="9" tint="-0.24994659260841701"/>
                </patternFill>
              </fill>
            </x14:dxf>
          </x14:cfRule>
          <x14:cfRule type="cellIs" priority="44" operator="equal" id="{FFB41D87-7C18-4FD0-B48C-1AB2A4A9C8C6}">
            <xm:f>Listas!$B$233</xm:f>
            <x14:dxf>
              <fill>
                <patternFill>
                  <bgColor theme="5" tint="-0.24994659260841701"/>
                </patternFill>
              </fill>
            </x14:dxf>
          </x14:cfRule>
          <x14:cfRule type="cellIs" priority="45" operator="equal" id="{0EB93F69-1D36-4A94-92D8-F78F3AAF4330}">
            <xm:f>Listas!$B$232</xm:f>
            <x14:dxf>
              <font>
                <color theme="0"/>
              </font>
              <fill>
                <patternFill>
                  <bgColor rgb="FFC00000"/>
                </patternFill>
              </fill>
            </x14:dxf>
          </x14:cfRule>
          <xm:sqref>K58</xm:sqref>
        </x14:conditionalFormatting>
        <x14:conditionalFormatting xmlns:xm="http://schemas.microsoft.com/office/excel/2006/main">
          <x14:cfRule type="cellIs" priority="38" operator="equal" id="{E750B394-B149-4C0F-BF41-23715524184C}">
            <xm:f>Listas!$B$239</xm:f>
            <x14:dxf>
              <fill>
                <patternFill>
                  <bgColor theme="7" tint="0.39994506668294322"/>
                </patternFill>
              </fill>
            </x14:dxf>
          </x14:cfRule>
          <x14:cfRule type="cellIs" priority="36" operator="equal" id="{AD538DD6-C659-4AB6-B6A9-CA0B8E91BEE0}">
            <xm:f>Listas!$B$241</xm:f>
            <x14:dxf>
              <fill>
                <patternFill>
                  <bgColor theme="9" tint="0.39994506668294322"/>
                </patternFill>
              </fill>
            </x14:dxf>
          </x14:cfRule>
          <x14:cfRule type="cellIs" priority="37" operator="equal" id="{2B805C5C-5266-4895-A33D-5ED47AF70BE8}">
            <xm:f>Listas!$B$240</xm:f>
            <x14:dxf>
              <font>
                <color theme="0"/>
              </font>
              <fill>
                <patternFill>
                  <bgColor theme="9" tint="-0.24994659260841701"/>
                </patternFill>
              </fill>
            </x14:dxf>
          </x14:cfRule>
          <x14:cfRule type="cellIs" priority="40" operator="equal" id="{72784CC3-8E82-4148-AAB6-8ADBC1D5B80E}">
            <xm:f>Listas!$B$237</xm:f>
            <x14:dxf>
              <font>
                <color theme="0"/>
              </font>
              <fill>
                <patternFill>
                  <bgColor rgb="FFC00000"/>
                </patternFill>
              </fill>
            </x14:dxf>
          </x14:cfRule>
          <x14:cfRule type="cellIs" priority="39" operator="equal" id="{DE9D4B53-5EEF-4CD3-91DB-6629578333E3}">
            <xm:f>Listas!$B$238</xm:f>
            <x14:dxf>
              <fill>
                <patternFill>
                  <bgColor theme="5" tint="-0.24994659260841701"/>
                </patternFill>
              </fill>
            </x14:dxf>
          </x14:cfRule>
          <xm:sqref>K59</xm:sqref>
        </x14:conditionalFormatting>
        <x14:conditionalFormatting xmlns:xm="http://schemas.microsoft.com/office/excel/2006/main">
          <x14:cfRule type="cellIs" priority="35" operator="equal" id="{AE10DA5A-3CE7-440A-B7A3-53985902AD81}">
            <xm:f>Listas!$B$242</xm:f>
            <x14:dxf>
              <font>
                <color theme="0"/>
              </font>
              <fill>
                <patternFill>
                  <bgColor rgb="FFC00000"/>
                </patternFill>
              </fill>
            </x14:dxf>
          </x14:cfRule>
          <x14:cfRule type="cellIs" priority="34" operator="equal" id="{C60FB8ED-C7C0-4F5E-986F-85944A169DA8}">
            <xm:f>Listas!$B$243</xm:f>
            <x14:dxf>
              <fill>
                <patternFill>
                  <bgColor theme="5" tint="-0.24994659260841701"/>
                </patternFill>
              </fill>
            </x14:dxf>
          </x14:cfRule>
          <x14:cfRule type="cellIs" priority="33" operator="equal" id="{DB95BC62-4660-4AAD-9489-6DAA0A14C4DD}">
            <xm:f>Listas!$B$244</xm:f>
            <x14:dxf>
              <fill>
                <patternFill>
                  <bgColor theme="7" tint="0.39994506668294322"/>
                </patternFill>
              </fill>
            </x14:dxf>
          </x14:cfRule>
          <x14:cfRule type="cellIs" priority="32" operator="equal" id="{B650577F-513C-4BE4-BAC9-BF12EE4C64A3}">
            <xm:f>Listas!$B$245</xm:f>
            <x14:dxf>
              <font>
                <color theme="0"/>
              </font>
              <fill>
                <patternFill>
                  <bgColor theme="9" tint="-0.24994659260841701"/>
                </patternFill>
              </fill>
            </x14:dxf>
          </x14:cfRule>
          <x14:cfRule type="cellIs" priority="31" operator="equal" id="{66AF3DA9-A843-42CF-9D80-3A22E105F283}">
            <xm:f>Listas!$B$246</xm:f>
            <x14:dxf>
              <fill>
                <patternFill>
                  <bgColor theme="9" tint="0.39994506668294322"/>
                </patternFill>
              </fill>
            </x14:dxf>
          </x14:cfRule>
          <xm:sqref>K60</xm:sqref>
        </x14:conditionalFormatting>
        <x14:conditionalFormatting xmlns:xm="http://schemas.microsoft.com/office/excel/2006/main">
          <x14:cfRule type="cellIs" priority="30" operator="equal" id="{21B67B72-0AD4-430F-B961-639D111402A1}">
            <xm:f>Listas!$B$247</xm:f>
            <x14:dxf>
              <font>
                <color theme="0"/>
              </font>
              <fill>
                <patternFill>
                  <bgColor rgb="FFC00000"/>
                </patternFill>
              </fill>
            </x14:dxf>
          </x14:cfRule>
          <x14:cfRule type="cellIs" priority="29" operator="equal" id="{DFF2B220-7A49-4172-BF36-BF05ADFF5E7F}">
            <xm:f>Listas!$B$248</xm:f>
            <x14:dxf>
              <fill>
                <patternFill>
                  <bgColor theme="5" tint="-0.24994659260841701"/>
                </patternFill>
              </fill>
            </x14:dxf>
          </x14:cfRule>
          <x14:cfRule type="cellIs" priority="28" operator="equal" id="{59452013-BE95-4313-AD2A-17DEC4053C8B}">
            <xm:f>Listas!$B$249</xm:f>
            <x14:dxf>
              <fill>
                <patternFill>
                  <bgColor theme="7" tint="0.39994506668294322"/>
                </patternFill>
              </fill>
            </x14:dxf>
          </x14:cfRule>
          <x14:cfRule type="cellIs" priority="27" operator="equal" id="{78BA3A36-2D28-4A66-9A19-6DD4977AD7F5}">
            <xm:f>Listas!$B$250</xm:f>
            <x14:dxf>
              <font>
                <color theme="0"/>
              </font>
              <fill>
                <patternFill>
                  <bgColor theme="9" tint="-0.24994659260841701"/>
                </patternFill>
              </fill>
            </x14:dxf>
          </x14:cfRule>
          <x14:cfRule type="cellIs" priority="26" operator="equal" id="{9BA2B173-2BE2-40B9-92AC-03D8F8720104}">
            <xm:f>Listas!$B$251</xm:f>
            <x14:dxf>
              <fill>
                <patternFill>
                  <bgColor theme="9" tint="0.39994506668294322"/>
                </patternFill>
              </fill>
            </x14:dxf>
          </x14:cfRule>
          <xm:sqref>K61</xm:sqref>
        </x14:conditionalFormatting>
        <x14:conditionalFormatting xmlns:xm="http://schemas.microsoft.com/office/excel/2006/main">
          <x14:cfRule type="cellIs" priority="25" operator="equal" id="{E38420D2-2AD4-427E-852B-C9525A1A473C}">
            <xm:f>Listas!$B$252</xm:f>
            <x14:dxf>
              <font>
                <color theme="0"/>
              </font>
              <fill>
                <patternFill>
                  <bgColor rgb="FFC00000"/>
                </patternFill>
              </fill>
            </x14:dxf>
          </x14:cfRule>
          <x14:cfRule type="cellIs" priority="24" operator="equal" id="{3FB0F7B8-3F70-4841-9575-1667F635B1AA}">
            <xm:f>Listas!$B$253</xm:f>
            <x14:dxf>
              <fill>
                <patternFill>
                  <bgColor theme="5" tint="-0.24994659260841701"/>
                </patternFill>
              </fill>
            </x14:dxf>
          </x14:cfRule>
          <x14:cfRule type="cellIs" priority="23" operator="equal" id="{08CCE7BF-026A-4087-BAD2-F2A664B095F6}">
            <xm:f>Listas!$B$254</xm:f>
            <x14:dxf>
              <fill>
                <patternFill>
                  <bgColor theme="7" tint="0.39994506668294322"/>
                </patternFill>
              </fill>
            </x14:dxf>
          </x14:cfRule>
          <x14:cfRule type="cellIs" priority="22" operator="equal" id="{3AE08CFC-E032-434D-89F4-95D4048D3AD6}">
            <xm:f>Listas!$B$255</xm:f>
            <x14:dxf>
              <font>
                <color theme="0"/>
              </font>
              <fill>
                <patternFill>
                  <bgColor theme="9" tint="-0.24994659260841701"/>
                </patternFill>
              </fill>
            </x14:dxf>
          </x14:cfRule>
          <x14:cfRule type="cellIs" priority="21" operator="equal" id="{9B1499A0-9D69-44B4-A001-AA7549E4EB34}">
            <xm:f>Listas!$B$256</xm:f>
            <x14:dxf>
              <fill>
                <patternFill>
                  <bgColor theme="9" tint="0.39994506668294322"/>
                </patternFill>
              </fill>
            </x14:dxf>
          </x14:cfRule>
          <xm:sqref>K62</xm:sqref>
        </x14:conditionalFormatting>
        <x14:conditionalFormatting xmlns:xm="http://schemas.microsoft.com/office/excel/2006/main">
          <x14:cfRule type="cellIs" priority="17" operator="equal" id="{CDF8169D-46FF-497C-A8A9-2543E516613E}">
            <xm:f>Listas!$B$260</xm:f>
            <x14:dxf>
              <font>
                <color theme="0"/>
              </font>
              <fill>
                <patternFill>
                  <bgColor theme="9" tint="-0.24994659260841701"/>
                </patternFill>
              </fill>
            </x14:dxf>
          </x14:cfRule>
          <x14:cfRule type="cellIs" priority="20" operator="equal" id="{4FBBF7AF-708B-4FC8-86EB-537FF00D191F}">
            <xm:f>Listas!$B$257</xm:f>
            <x14:dxf>
              <font>
                <color theme="0"/>
              </font>
              <fill>
                <patternFill>
                  <bgColor rgb="FFC00000"/>
                </patternFill>
              </fill>
            </x14:dxf>
          </x14:cfRule>
          <x14:cfRule type="cellIs" priority="19" operator="equal" id="{34E8329D-2177-48CA-BDE4-B2465BB799CE}">
            <xm:f>Listas!$B$258</xm:f>
            <x14:dxf>
              <fill>
                <patternFill>
                  <bgColor theme="5" tint="-0.24994659260841701"/>
                </patternFill>
              </fill>
            </x14:dxf>
          </x14:cfRule>
          <x14:cfRule type="cellIs" priority="18" operator="equal" id="{EE2889E3-216F-4790-9145-53EBD4B1A487}">
            <xm:f>Listas!$B$259</xm:f>
            <x14:dxf>
              <fill>
                <patternFill>
                  <bgColor theme="7" tint="0.39994506668294322"/>
                </patternFill>
              </fill>
            </x14:dxf>
          </x14:cfRule>
          <x14:cfRule type="cellIs" priority="16" operator="equal" id="{A8AF2755-F40F-4462-939B-C633F98627B3}">
            <xm:f>Listas!$B$261</xm:f>
            <x14:dxf>
              <fill>
                <patternFill>
                  <bgColor theme="9" tint="0.39994506668294322"/>
                </patternFill>
              </fill>
            </x14:dxf>
          </x14:cfRule>
          <xm:sqref>K63</xm:sqref>
        </x14:conditionalFormatting>
        <x14:conditionalFormatting xmlns:xm="http://schemas.microsoft.com/office/excel/2006/main">
          <x14:cfRule type="cellIs" priority="13" operator="equal" id="{1D1EBAF4-BB02-4C26-8623-63EF8CDDDB8D}">
            <xm:f>Listas!$B$264</xm:f>
            <x14:dxf>
              <fill>
                <patternFill>
                  <bgColor theme="7" tint="0.39994506668294322"/>
                </patternFill>
              </fill>
            </x14:dxf>
          </x14:cfRule>
          <x14:cfRule type="cellIs" priority="15" operator="equal" id="{1C1ECD81-FD7A-4453-B7BF-D811C36B7791}">
            <xm:f>Listas!$B$262</xm:f>
            <x14:dxf>
              <font>
                <color theme="0"/>
              </font>
              <fill>
                <patternFill>
                  <bgColor rgb="FFC00000"/>
                </patternFill>
              </fill>
            </x14:dxf>
          </x14:cfRule>
          <x14:cfRule type="cellIs" priority="14" operator="equal" id="{46E2446B-2EDC-468F-9F52-3BE0DDD67088}">
            <xm:f>Listas!$B$263</xm:f>
            <x14:dxf>
              <fill>
                <patternFill>
                  <bgColor theme="5" tint="-0.24994659260841701"/>
                </patternFill>
              </fill>
            </x14:dxf>
          </x14:cfRule>
          <x14:cfRule type="cellIs" priority="12" operator="equal" id="{4CD56FAB-E93F-45D7-8205-0D07E902E95B}">
            <xm:f>Listas!$B$265</xm:f>
            <x14:dxf>
              <font>
                <color theme="0"/>
              </font>
              <fill>
                <patternFill>
                  <bgColor theme="9" tint="-0.24994659260841701"/>
                </patternFill>
              </fill>
            </x14:dxf>
          </x14:cfRule>
          <x14:cfRule type="cellIs" priority="11" operator="equal" id="{98631529-E29D-4CD1-B414-9019DD8F90FF}">
            <xm:f>Listas!$B$266</xm:f>
            <x14:dxf>
              <fill>
                <patternFill>
                  <bgColor theme="9" tint="0.39994506668294322"/>
                </patternFill>
              </fill>
            </x14:dxf>
          </x14:cfRule>
          <xm:sqref>K64</xm:sqref>
        </x14:conditionalFormatting>
        <x14:conditionalFormatting xmlns:xm="http://schemas.microsoft.com/office/excel/2006/main">
          <x14:cfRule type="cellIs" priority="10" operator="equal" id="{5BCFF626-B418-4245-923E-2F8C81FA42A8}">
            <xm:f>Listas!$B$267</xm:f>
            <x14:dxf>
              <font>
                <color theme="0"/>
              </font>
              <fill>
                <patternFill>
                  <bgColor rgb="FFC00000"/>
                </patternFill>
              </fill>
            </x14:dxf>
          </x14:cfRule>
          <x14:cfRule type="cellIs" priority="9" operator="equal" id="{82D88CCD-4303-46F3-8A6E-44D769A37C1F}">
            <xm:f>Listas!$B$268</xm:f>
            <x14:dxf>
              <fill>
                <patternFill>
                  <bgColor theme="5" tint="-0.24994659260841701"/>
                </patternFill>
              </fill>
            </x14:dxf>
          </x14:cfRule>
          <x14:cfRule type="cellIs" priority="8" operator="equal" id="{67D38941-6B85-42EF-B1CF-C22211B1478F}">
            <xm:f>Listas!$B$269</xm:f>
            <x14:dxf>
              <fill>
                <patternFill>
                  <bgColor theme="7" tint="0.39994506668294322"/>
                </patternFill>
              </fill>
            </x14:dxf>
          </x14:cfRule>
          <x14:cfRule type="cellIs" priority="7" operator="equal" id="{53B9D8F6-6739-48F5-A381-08EACCBF857A}">
            <xm:f>Listas!$B$270</xm:f>
            <x14:dxf>
              <font>
                <color theme="0"/>
              </font>
              <fill>
                <patternFill>
                  <bgColor theme="9" tint="-0.24994659260841701"/>
                </patternFill>
              </fill>
            </x14:dxf>
          </x14:cfRule>
          <x14:cfRule type="cellIs" priority="6" operator="equal" id="{245D49FB-56F5-4B56-B577-68DC80A66F5A}">
            <xm:f>Listas!$B$271</xm:f>
            <x14:dxf>
              <fill>
                <patternFill>
                  <bgColor theme="9" tint="0.39994506668294322"/>
                </patternFill>
              </fill>
            </x14:dxf>
          </x14:cfRule>
          <xm:sqref>K65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topLeftCell="A12" workbookViewId="0">
      <selection activeCell="J13" sqref="J13"/>
    </sheetView>
  </sheetViews>
  <sheetFormatPr baseColWidth="10" defaultColWidth="11.42578125" defaultRowHeight="15" x14ac:dyDescent="0.25"/>
  <cols>
    <col min="9" max="9" width="21.5703125" customWidth="1"/>
    <col min="10" max="10" width="20.28515625" customWidth="1"/>
    <col min="11" max="11" width="15.7109375" customWidth="1"/>
  </cols>
  <sheetData>
    <row r="1" spans="1:17" ht="15.75" x14ac:dyDescent="0.25">
      <c r="A1" s="222"/>
      <c r="B1" s="222"/>
      <c r="C1" s="222"/>
      <c r="D1" s="222"/>
      <c r="E1" s="222"/>
      <c r="F1" s="222"/>
      <c r="G1" s="222"/>
      <c r="H1" s="222"/>
      <c r="I1" s="222"/>
      <c r="J1" s="222"/>
      <c r="K1" s="222"/>
      <c r="L1" s="222"/>
      <c r="M1" s="222"/>
    </row>
    <row r="2" spans="1:17" ht="25.5" x14ac:dyDescent="0.25">
      <c r="A2" s="233" t="s">
        <v>352</v>
      </c>
      <c r="B2" s="234"/>
      <c r="C2" s="234"/>
      <c r="D2" s="234"/>
      <c r="E2" s="234"/>
      <c r="F2" s="234"/>
      <c r="G2" s="234"/>
      <c r="H2" s="234"/>
      <c r="I2" s="234"/>
      <c r="J2" s="234"/>
      <c r="K2" s="234"/>
      <c r="L2" s="234"/>
      <c r="M2" s="234"/>
    </row>
    <row r="3" spans="1:17" ht="16.5" thickBot="1" x14ac:dyDescent="0.3">
      <c r="A3" s="20"/>
      <c r="B3" s="19"/>
      <c r="C3" s="19"/>
      <c r="D3" s="19"/>
      <c r="E3" s="19"/>
      <c r="F3" s="19"/>
      <c r="G3" s="19"/>
      <c r="H3" s="19"/>
      <c r="I3" s="19"/>
      <c r="J3" s="19"/>
      <c r="K3" s="19"/>
      <c r="L3" s="19"/>
      <c r="M3" s="19"/>
    </row>
    <row r="4" spans="1:17" ht="24" thickBot="1" x14ac:dyDescent="0.3">
      <c r="A4" s="237" t="s">
        <v>353</v>
      </c>
      <c r="B4" s="238"/>
      <c r="C4" s="238"/>
      <c r="D4" s="238"/>
      <c r="E4" s="238"/>
      <c r="F4" s="238"/>
      <c r="G4" s="239"/>
      <c r="H4" s="194" t="s">
        <v>354</v>
      </c>
      <c r="I4" s="195"/>
      <c r="J4" s="194" t="s">
        <v>355</v>
      </c>
      <c r="K4" s="195"/>
      <c r="L4" s="196" t="s">
        <v>356</v>
      </c>
      <c r="M4" s="197"/>
    </row>
    <row r="5" spans="1:17" x14ac:dyDescent="0.25">
      <c r="A5" s="240"/>
      <c r="B5" s="241"/>
      <c r="C5" s="241"/>
      <c r="D5" s="241"/>
      <c r="E5" s="241"/>
      <c r="F5" s="241"/>
      <c r="G5" s="242"/>
      <c r="H5" s="179">
        <f>AVERAGE(L11:L64)</f>
        <v>64.324999999999989</v>
      </c>
      <c r="I5" s="180"/>
      <c r="J5" s="191" t="str">
        <f>IF(H5="","",IF(AND(H5=0),"Inicial",IF(AND(H5&gt;0,H5&lt;=65),"Básico",IF(AND(H5&gt;=66,H5&lt;=79),"Intermedio",IF(AND(H5&gt;=80,H5&lt;=94),"Avanzado 1",IF(AND(H5&gt;=95,H5&lt;=100),"Avanzado 2",""))))))</f>
        <v>Básico</v>
      </c>
      <c r="K5" s="191"/>
      <c r="L5" s="185" t="e">
        <f>VLOOKUP(J5,PARAMETROS!#REF!,2,FALSE)</f>
        <v>#REF!</v>
      </c>
      <c r="M5" s="186"/>
    </row>
    <row r="6" spans="1:17" x14ac:dyDescent="0.25">
      <c r="A6" s="243"/>
      <c r="B6" s="244"/>
      <c r="C6" s="244"/>
      <c r="D6" s="244"/>
      <c r="E6" s="244"/>
      <c r="F6" s="244"/>
      <c r="G6" s="245"/>
      <c r="H6" s="181"/>
      <c r="I6" s="182"/>
      <c r="J6" s="192"/>
      <c r="K6" s="192"/>
      <c r="L6" s="187"/>
      <c r="M6" s="188"/>
    </row>
    <row r="7" spans="1:17" ht="15.75" thickBot="1" x14ac:dyDescent="0.3">
      <c r="A7" s="246"/>
      <c r="B7" s="247"/>
      <c r="C7" s="247"/>
      <c r="D7" s="247"/>
      <c r="E7" s="247"/>
      <c r="F7" s="247"/>
      <c r="G7" s="248"/>
      <c r="H7" s="183"/>
      <c r="I7" s="184"/>
      <c r="J7" s="193"/>
      <c r="K7" s="193"/>
      <c r="L7" s="189"/>
      <c r="M7" s="190"/>
    </row>
    <row r="8" spans="1:17" ht="16.5" thickBot="1" x14ac:dyDescent="0.3">
      <c r="A8" s="20"/>
      <c r="B8" s="19"/>
      <c r="C8" s="19"/>
      <c r="D8" s="19"/>
      <c r="E8" s="19"/>
      <c r="F8" s="19"/>
      <c r="G8" s="19"/>
      <c r="H8" s="19"/>
      <c r="I8" s="19"/>
      <c r="J8" s="19"/>
      <c r="K8" s="19"/>
      <c r="L8" s="19"/>
      <c r="M8" s="19"/>
    </row>
    <row r="9" spans="1:17" x14ac:dyDescent="0.25">
      <c r="A9" s="229" t="s">
        <v>357</v>
      </c>
      <c r="B9" s="223" t="s">
        <v>358</v>
      </c>
      <c r="C9" s="225" t="s">
        <v>359</v>
      </c>
      <c r="D9" s="223" t="s">
        <v>360</v>
      </c>
      <c r="E9" s="249" t="s">
        <v>358</v>
      </c>
      <c r="F9" s="225" t="s">
        <v>359</v>
      </c>
      <c r="G9" s="223" t="s">
        <v>361</v>
      </c>
      <c r="H9" s="223" t="s">
        <v>0</v>
      </c>
      <c r="I9" s="235" t="s">
        <v>362</v>
      </c>
      <c r="J9" s="225" t="s">
        <v>363</v>
      </c>
      <c r="K9" s="201" t="s">
        <v>364</v>
      </c>
      <c r="L9" s="201" t="s">
        <v>365</v>
      </c>
      <c r="M9" s="227" t="s">
        <v>366</v>
      </c>
    </row>
    <row r="10" spans="1:17" ht="15.75" thickBot="1" x14ac:dyDescent="0.3">
      <c r="A10" s="230"/>
      <c r="B10" s="224"/>
      <c r="C10" s="231"/>
      <c r="D10" s="232"/>
      <c r="E10" s="250"/>
      <c r="F10" s="231"/>
      <c r="G10" s="224"/>
      <c r="H10" s="224"/>
      <c r="I10" s="236"/>
      <c r="J10" s="226"/>
      <c r="K10" s="202"/>
      <c r="L10" s="202"/>
      <c r="M10" s="228"/>
    </row>
    <row r="11" spans="1:17" ht="115.5" thickBot="1" x14ac:dyDescent="0.3">
      <c r="A11" s="206" t="s">
        <v>367</v>
      </c>
      <c r="B11" s="251"/>
      <c r="C11" s="259">
        <v>0.3</v>
      </c>
      <c r="D11" s="209" t="s">
        <v>368</v>
      </c>
      <c r="E11" s="215" t="e">
        <f>(+(J11*15)+(#REF!*10)+(J12*15)+(J13*20)+(J44*20)+(#REF!*20))/100</f>
        <v>#VALUE!</v>
      </c>
      <c r="F11" s="21" t="s">
        <v>369</v>
      </c>
      <c r="G11" s="218" t="s">
        <v>370</v>
      </c>
      <c r="H11" s="22" t="s">
        <v>3</v>
      </c>
      <c r="I11" s="11" t="s">
        <v>8</v>
      </c>
      <c r="J11" s="23" t="str">
        <f>IF(I11="","",VLOOKUP(I11,Listas!$B$2:$C$271,2,0))</f>
        <v>INTERMEDIO</v>
      </c>
      <c r="K11" s="24">
        <f>IFERROR(INDEX(PARAMETROS!$E$15:$E$19,MATCH(J11,PARAMETROS!$A$15:$A$19,0),1), "")</f>
        <v>79</v>
      </c>
      <c r="L11" s="203">
        <f>IFERROR(AVERAGE(K11:K17),"")</f>
        <v>67.166666666666671</v>
      </c>
      <c r="M11" s="80"/>
    </row>
    <row r="12" spans="1:17" ht="102.75" thickBot="1" x14ac:dyDescent="0.3">
      <c r="A12" s="207"/>
      <c r="B12" s="252"/>
      <c r="C12" s="260"/>
      <c r="D12" s="210"/>
      <c r="E12" s="216"/>
      <c r="F12" s="26" t="s">
        <v>371</v>
      </c>
      <c r="G12" s="257"/>
      <c r="H12" s="27" t="s">
        <v>14</v>
      </c>
      <c r="I12" s="12" t="s">
        <v>16</v>
      </c>
      <c r="J12" s="23" t="str">
        <f>IF(I12="","",VLOOKUP(I12,Listas!$B$2:$C$271,2,0))</f>
        <v>BÁSICO</v>
      </c>
      <c r="K12" s="24">
        <f>IFERROR(INDEX(PARAMETROS!$E$15:$E$19,MATCH(J12,PARAMETROS!$A$15:$A$19,0),1), "")</f>
        <v>65</v>
      </c>
      <c r="L12" s="204"/>
      <c r="M12" s="81"/>
    </row>
    <row r="13" spans="1:17" ht="324.75" thickBot="1" x14ac:dyDescent="0.3">
      <c r="A13" s="207"/>
      <c r="B13" s="252"/>
      <c r="C13" s="260"/>
      <c r="D13" s="210"/>
      <c r="E13" s="216"/>
      <c r="F13" s="26" t="s">
        <v>372</v>
      </c>
      <c r="G13" s="257"/>
      <c r="H13" s="27" t="s">
        <v>20</v>
      </c>
      <c r="I13" s="12" t="s">
        <v>23</v>
      </c>
      <c r="J13" s="23" t="e">
        <f>IF(I13="","",VLOOKUP(I13,Listas!$B$2:$C$271,2,0))</f>
        <v>#VALUE!</v>
      </c>
      <c r="K13" s="24" t="str">
        <f>IFERROR(INDEX(PARAMETROS!$E$15:$E$19,MATCH(J13,PARAMETROS!$A$15:$A$19,0),1), "")</f>
        <v/>
      </c>
      <c r="L13" s="204"/>
      <c r="M13" s="81"/>
      <c r="O13" t="e">
        <f>INDEX(Listas!B2:B271,MATCH(I13,Listas!B2:C271,0),1)</f>
        <v>#VALUE!</v>
      </c>
      <c r="Q13" t="e">
        <f>MATCH(I13,Listas!B2:C271,0)</f>
        <v>#VALUE!</v>
      </c>
    </row>
    <row r="14" spans="1:17" ht="115.5" thickBot="1" x14ac:dyDescent="0.3">
      <c r="A14" s="207"/>
      <c r="B14" s="252"/>
      <c r="C14" s="260"/>
      <c r="D14" s="210"/>
      <c r="E14" s="216"/>
      <c r="F14" s="26"/>
      <c r="G14" s="257"/>
      <c r="H14" s="27" t="s">
        <v>26</v>
      </c>
      <c r="I14" s="12" t="s">
        <v>30</v>
      </c>
      <c r="J14" s="23" t="str">
        <f>IF(I14="","",VLOOKUP(I14,Listas!$B$2:$C$271,2,0))</f>
        <v>AVANZADO 1</v>
      </c>
      <c r="K14" s="24">
        <f>IFERROR(INDEX(PARAMETROS!$E$15:$E$19,MATCH(J14,PARAMETROS!$A$15:$A$19,0),1), "")</f>
        <v>94</v>
      </c>
      <c r="L14" s="204"/>
      <c r="M14" s="81"/>
    </row>
    <row r="15" spans="1:17" ht="90" thickBot="1" x14ac:dyDescent="0.3">
      <c r="A15" s="207"/>
      <c r="B15" s="252"/>
      <c r="C15" s="260"/>
      <c r="D15" s="210"/>
      <c r="E15" s="216"/>
      <c r="F15" s="26"/>
      <c r="G15" s="257"/>
      <c r="H15" s="28" t="s">
        <v>32</v>
      </c>
      <c r="I15" s="12" t="s">
        <v>37</v>
      </c>
      <c r="J15" s="23" t="str">
        <f>IF(I15="","",VLOOKUP(I15,Listas!$B$2:$C$271,2,0))</f>
        <v>AVANZADO 2</v>
      </c>
      <c r="K15" s="24">
        <f>IFERROR(INDEX(PARAMETROS!$E$15:$E$19,MATCH(J15,PARAMETROS!$A$15:$A$19,0),1), "")</f>
        <v>100</v>
      </c>
      <c r="L15" s="204"/>
      <c r="M15" s="81"/>
    </row>
    <row r="16" spans="1:17" ht="90" thickBot="1" x14ac:dyDescent="0.3">
      <c r="A16" s="207"/>
      <c r="B16" s="252"/>
      <c r="C16" s="260"/>
      <c r="D16" s="210"/>
      <c r="E16" s="216"/>
      <c r="F16" s="26"/>
      <c r="G16" s="257"/>
      <c r="H16" s="28" t="s">
        <v>38</v>
      </c>
      <c r="I16" s="12" t="s">
        <v>39</v>
      </c>
      <c r="J16" s="23" t="str">
        <f>IF(I16="","",VLOOKUP(I16,Listas!$B$2:$C$271,2,0))</f>
        <v>INICIAL</v>
      </c>
      <c r="K16" s="24">
        <f>IFERROR(INDEX(PARAMETROS!$E$15:$E$19,MATCH(J16,PARAMETROS!$A$15:$A$19,0),1), "")</f>
        <v>0</v>
      </c>
      <c r="L16" s="204"/>
      <c r="M16" s="81"/>
    </row>
    <row r="17" spans="1:13" ht="90" thickBot="1" x14ac:dyDescent="0.3">
      <c r="A17" s="207"/>
      <c r="B17" s="252"/>
      <c r="C17" s="260"/>
      <c r="D17" s="210"/>
      <c r="E17" s="216"/>
      <c r="F17" s="26"/>
      <c r="G17" s="258"/>
      <c r="H17" s="29" t="s">
        <v>44</v>
      </c>
      <c r="I17" s="13" t="s">
        <v>46</v>
      </c>
      <c r="J17" s="23" t="str">
        <f>IF(I17="","",VLOOKUP(I17,Listas!$B$2:$C$271,2,0))</f>
        <v>BÁSICO</v>
      </c>
      <c r="K17" s="24">
        <f>IFERROR(INDEX(PARAMETROS!$E$15:$E$19,MATCH(J17,PARAMETROS!$A$15:$A$19,0),1), "")</f>
        <v>65</v>
      </c>
      <c r="L17" s="205"/>
      <c r="M17" s="82"/>
    </row>
    <row r="18" spans="1:13" ht="90" thickBot="1" x14ac:dyDescent="0.3">
      <c r="A18" s="207"/>
      <c r="B18" s="252"/>
      <c r="C18" s="260"/>
      <c r="D18" s="210"/>
      <c r="E18" s="216"/>
      <c r="F18" s="26"/>
      <c r="G18" s="218" t="s">
        <v>373</v>
      </c>
      <c r="H18" s="30" t="s">
        <v>50</v>
      </c>
      <c r="I18" s="11" t="s">
        <v>51</v>
      </c>
      <c r="J18" s="23" t="str">
        <f>IF(I18="","",VLOOKUP(I18,Listas!$B$2:$C$271,2,0))</f>
        <v>INICIAL</v>
      </c>
      <c r="K18" s="24">
        <f>IFERROR(INDEX(PARAMETROS!$E$15:$E$19,MATCH(J18,PARAMETROS!$A$15:$A$19,0),1), "")</f>
        <v>0</v>
      </c>
      <c r="L18" s="198">
        <f>IFERROR(AVERAGE(K18:K19),"")</f>
        <v>32.5</v>
      </c>
      <c r="M18" s="80"/>
    </row>
    <row r="19" spans="1:13" ht="141" thickBot="1" x14ac:dyDescent="0.3">
      <c r="A19" s="207"/>
      <c r="B19" s="252"/>
      <c r="C19" s="260"/>
      <c r="D19" s="210"/>
      <c r="E19" s="216"/>
      <c r="F19" s="26"/>
      <c r="G19" s="219"/>
      <c r="H19" s="32" t="s">
        <v>56</v>
      </c>
      <c r="I19" s="14" t="s">
        <v>58</v>
      </c>
      <c r="J19" s="23" t="str">
        <f>IF(I19="","",VLOOKUP(I19,Listas!$B$2:$C$271,2,0))</f>
        <v>BÁSICO</v>
      </c>
      <c r="K19" s="24">
        <f>IFERROR(INDEX(PARAMETROS!$E$15:$E$19,MATCH(J19,PARAMETROS!$A$15:$A$19,0),1), "")</f>
        <v>65</v>
      </c>
      <c r="L19" s="200"/>
      <c r="M19" s="82"/>
    </row>
    <row r="20" spans="1:13" ht="141" thickBot="1" x14ac:dyDescent="0.3">
      <c r="A20" s="207"/>
      <c r="B20" s="252"/>
      <c r="C20" s="260"/>
      <c r="D20" s="210"/>
      <c r="E20" s="216"/>
      <c r="F20" s="26"/>
      <c r="G20" s="33" t="s">
        <v>374</v>
      </c>
      <c r="H20" s="34" t="s">
        <v>62</v>
      </c>
      <c r="I20" s="15" t="s">
        <v>66</v>
      </c>
      <c r="J20" s="23" t="str">
        <f>IF(I20="","",VLOOKUP(I20,Listas!$B$2:$C$271,2,0))</f>
        <v>AVANZADO 1</v>
      </c>
      <c r="K20" s="24">
        <f>IFERROR(INDEX(PARAMETROS!$E$15:$E$19,MATCH(J20,PARAMETROS!$A$15:$A$19,0),1), "")</f>
        <v>94</v>
      </c>
      <c r="L20" s="198">
        <f>IFERROR(AVERAGE(K20:K22),"")</f>
        <v>89</v>
      </c>
      <c r="M20" s="83"/>
    </row>
    <row r="21" spans="1:13" ht="90" thickBot="1" x14ac:dyDescent="0.3">
      <c r="A21" s="207"/>
      <c r="B21" s="252"/>
      <c r="C21" s="260"/>
      <c r="D21" s="210"/>
      <c r="E21" s="216"/>
      <c r="F21" s="26"/>
      <c r="G21" s="220" t="s">
        <v>374</v>
      </c>
      <c r="H21" s="35" t="s">
        <v>68</v>
      </c>
      <c r="I21" s="16" t="s">
        <v>71</v>
      </c>
      <c r="J21" s="23" t="str">
        <f>IF(I21="","",VLOOKUP(I21,Listas!$B$2:$C$271,2,0))</f>
        <v>INTERMEDIO</v>
      </c>
      <c r="K21" s="24">
        <f>IFERROR(INDEX(PARAMETROS!$E$15:$E$19,MATCH(J21,PARAMETROS!$A$15:$A$19,0),1), "")</f>
        <v>79</v>
      </c>
      <c r="L21" s="199"/>
      <c r="M21" s="80"/>
    </row>
    <row r="22" spans="1:13" ht="128.25" thickBot="1" x14ac:dyDescent="0.3">
      <c r="A22" s="207"/>
      <c r="B22" s="252"/>
      <c r="C22" s="260"/>
      <c r="D22" s="211"/>
      <c r="E22" s="216"/>
      <c r="F22" s="26"/>
      <c r="G22" s="221"/>
      <c r="H22" s="36" t="s">
        <v>74</v>
      </c>
      <c r="I22" s="17" t="s">
        <v>78</v>
      </c>
      <c r="J22" s="23" t="str">
        <f>IF(I22="","",VLOOKUP(I22,Listas!$B$2:$C$271,2,0))</f>
        <v>AVANZADO 1</v>
      </c>
      <c r="K22" s="24">
        <f>IFERROR(INDEX(PARAMETROS!$E$15:$E$19,MATCH(J22,PARAMETROS!$A$15:$A$19,0),1), "")</f>
        <v>94</v>
      </c>
      <c r="L22" s="200"/>
      <c r="M22" s="82"/>
    </row>
    <row r="23" spans="1:13" ht="128.25" thickBot="1" x14ac:dyDescent="0.3">
      <c r="A23" s="207"/>
      <c r="B23" s="252"/>
      <c r="C23" s="260"/>
      <c r="D23" s="209" t="s">
        <v>375</v>
      </c>
      <c r="E23" s="216"/>
      <c r="F23" s="26"/>
      <c r="G23" s="37" t="s">
        <v>376</v>
      </c>
      <c r="H23" s="38" t="s">
        <v>377</v>
      </c>
      <c r="I23" s="15" t="s">
        <v>85</v>
      </c>
      <c r="J23" s="23" t="str">
        <f>IF(I23="","",VLOOKUP(I23,Listas!$B$2:$C$271,2,0))</f>
        <v>AVANZADO 2</v>
      </c>
      <c r="K23" s="24">
        <f>IFERROR(INDEX(PARAMETROS!$E$15:$E$19,MATCH(J23,PARAMETROS!$A$15:$A$19,0),1), "")</f>
        <v>100</v>
      </c>
      <c r="L23" s="31">
        <f>IFERROR(AVERAGE(K23),"")</f>
        <v>100</v>
      </c>
      <c r="M23" s="84"/>
    </row>
    <row r="24" spans="1:13" ht="64.5" thickBot="1" x14ac:dyDescent="0.3">
      <c r="A24" s="207"/>
      <c r="B24" s="252"/>
      <c r="C24" s="260"/>
      <c r="D24" s="210"/>
      <c r="E24" s="216"/>
      <c r="F24" s="26"/>
      <c r="G24" s="37" t="s">
        <v>378</v>
      </c>
      <c r="H24" s="38" t="s">
        <v>86</v>
      </c>
      <c r="I24" s="15" t="s">
        <v>87</v>
      </c>
      <c r="J24" s="23" t="str">
        <f>IF(I24="","",VLOOKUP(I24,Listas!$B$2:$C$271,2,0))</f>
        <v>INICIAL</v>
      </c>
      <c r="K24" s="24">
        <f>IFERROR(INDEX(PARAMETROS!$E$15:$E$19,MATCH(J24,PARAMETROS!$A$15:$A$19,0),1), "")</f>
        <v>0</v>
      </c>
      <c r="L24" s="31">
        <f t="shared" ref="L24:L27" si="0">IFERROR(AVERAGE(K24),"")</f>
        <v>0</v>
      </c>
      <c r="M24" s="84"/>
    </row>
    <row r="25" spans="1:13" ht="128.25" thickBot="1" x14ac:dyDescent="0.3">
      <c r="A25" s="207"/>
      <c r="B25" s="252"/>
      <c r="C25" s="260"/>
      <c r="D25" s="210"/>
      <c r="E25" s="216"/>
      <c r="F25" s="26"/>
      <c r="G25" s="254" t="s">
        <v>379</v>
      </c>
      <c r="H25" s="39" t="s">
        <v>92</v>
      </c>
      <c r="I25" s="11" t="s">
        <v>94</v>
      </c>
      <c r="J25" s="23" t="str">
        <f>IF(I25="","",VLOOKUP(I25,Listas!$B$2:$C$271,2,0))</f>
        <v>BÁSICO</v>
      </c>
      <c r="K25" s="24">
        <f>IFERROR(INDEX(PARAMETROS!$E$15:$E$19,MATCH(J25,PARAMETROS!$A$15:$A$19,0),1), "")</f>
        <v>65</v>
      </c>
      <c r="L25" s="198">
        <f>IFERROR(AVERAGE(K25:K26),"")</f>
        <v>72</v>
      </c>
      <c r="M25" s="85"/>
    </row>
    <row r="26" spans="1:13" ht="115.5" thickBot="1" x14ac:dyDescent="0.3">
      <c r="A26" s="207"/>
      <c r="B26" s="252"/>
      <c r="C26" s="260"/>
      <c r="D26" s="210"/>
      <c r="E26" s="216"/>
      <c r="F26" s="26"/>
      <c r="G26" s="255"/>
      <c r="H26" s="40" t="s">
        <v>98</v>
      </c>
      <c r="I26" s="13" t="s">
        <v>101</v>
      </c>
      <c r="J26" s="23" t="str">
        <f>IF(I26="","",VLOOKUP(I26,Listas!$B$2:$C$271,2,0))</f>
        <v>INTERMEDIO</v>
      </c>
      <c r="K26" s="24">
        <f>IFERROR(INDEX(PARAMETROS!$E$15:$E$19,MATCH(J26,PARAMETROS!$A$15:$A$19,0),1), "")</f>
        <v>79</v>
      </c>
      <c r="L26" s="200"/>
      <c r="M26" s="86"/>
    </row>
    <row r="27" spans="1:13" ht="115.5" thickBot="1" x14ac:dyDescent="0.3">
      <c r="A27" s="207"/>
      <c r="B27" s="252"/>
      <c r="C27" s="260"/>
      <c r="D27" s="211"/>
      <c r="E27" s="216"/>
      <c r="F27" s="26"/>
      <c r="G27" s="37" t="s">
        <v>380</v>
      </c>
      <c r="H27" s="38" t="s">
        <v>104</v>
      </c>
      <c r="I27" s="15" t="s">
        <v>108</v>
      </c>
      <c r="J27" s="23" t="str">
        <f>IF(I27="","",VLOOKUP(I27,Listas!$B$2:$C$271,2,0))</f>
        <v>AVANZADO 1</v>
      </c>
      <c r="K27" s="24">
        <f>IFERROR(INDEX(PARAMETROS!$E$15:$E$19,MATCH(J27,PARAMETROS!$A$15:$A$19,0),1), "")</f>
        <v>94</v>
      </c>
      <c r="L27" s="31">
        <f t="shared" si="0"/>
        <v>94</v>
      </c>
      <c r="M27" s="84"/>
    </row>
    <row r="28" spans="1:13" ht="243" thickBot="1" x14ac:dyDescent="0.3">
      <c r="A28" s="207"/>
      <c r="B28" s="252"/>
      <c r="C28" s="260"/>
      <c r="D28" s="209" t="s">
        <v>381</v>
      </c>
      <c r="E28" s="216"/>
      <c r="F28" s="26"/>
      <c r="G28" s="254" t="s">
        <v>382</v>
      </c>
      <c r="H28" s="39" t="s">
        <v>110</v>
      </c>
      <c r="I28" s="11" t="s">
        <v>115</v>
      </c>
      <c r="J28" s="23" t="e">
        <f>IF(I28="","",VLOOKUP(I28,Listas!$B$2:$C$271,2,0))</f>
        <v>#VALUE!</v>
      </c>
      <c r="K28" s="24" t="str">
        <f>IFERROR(INDEX(PARAMETROS!$E$15:$E$19,MATCH(J28,PARAMETROS!$A$15:$A$19,0),1), "")</f>
        <v/>
      </c>
      <c r="L28" s="198">
        <f>IFERROR(AVERAGE(K28:K32),"")</f>
        <v>79.333333333333329</v>
      </c>
      <c r="M28" s="80"/>
    </row>
    <row r="29" spans="1:13" ht="166.5" thickBot="1" x14ac:dyDescent="0.3">
      <c r="A29" s="207"/>
      <c r="B29" s="252"/>
      <c r="C29" s="260"/>
      <c r="D29" s="210"/>
      <c r="E29" s="216"/>
      <c r="F29" s="26"/>
      <c r="G29" s="256"/>
      <c r="H29" s="41" t="s">
        <v>116</v>
      </c>
      <c r="I29" s="12" t="s">
        <v>117</v>
      </c>
      <c r="J29" s="23" t="e">
        <f>IF(I29="","",VLOOKUP(I29,Listas!$B$2:$C$271,2,0))</f>
        <v>#VALUE!</v>
      </c>
      <c r="K29" s="24" t="str">
        <f>IFERROR(INDEX(PARAMETROS!$E$15:$E$19,MATCH(J29,PARAMETROS!$A$15:$A$19,0),1), "")</f>
        <v/>
      </c>
      <c r="L29" s="199"/>
      <c r="M29" s="81"/>
    </row>
    <row r="30" spans="1:13" ht="115.5" thickBot="1" x14ac:dyDescent="0.3">
      <c r="A30" s="207"/>
      <c r="B30" s="252"/>
      <c r="C30" s="260"/>
      <c r="D30" s="210"/>
      <c r="E30" s="216"/>
      <c r="F30" s="26"/>
      <c r="G30" s="256"/>
      <c r="H30" s="41" t="s">
        <v>122</v>
      </c>
      <c r="I30" s="12" t="s">
        <v>124</v>
      </c>
      <c r="J30" s="23" t="str">
        <f>IF(I30="","",VLOOKUP(I30,Listas!$B$2:$C$271,2,0))</f>
        <v>BÁSICO</v>
      </c>
      <c r="K30" s="24">
        <f>IFERROR(INDEX(PARAMETROS!$E$15:$E$19,MATCH(J30,PARAMETROS!$A$15:$A$19,0),1), "")</f>
        <v>65</v>
      </c>
      <c r="L30" s="199"/>
      <c r="M30" s="81"/>
    </row>
    <row r="31" spans="1:13" ht="153.75" thickBot="1" x14ac:dyDescent="0.3">
      <c r="A31" s="207"/>
      <c r="B31" s="252"/>
      <c r="C31" s="260"/>
      <c r="D31" s="210"/>
      <c r="E31" s="216"/>
      <c r="F31" s="26"/>
      <c r="G31" s="256"/>
      <c r="H31" s="41" t="s">
        <v>128</v>
      </c>
      <c r="I31" s="12" t="s">
        <v>131</v>
      </c>
      <c r="J31" s="23" t="str">
        <f>IF(I31="","",VLOOKUP(I31,Listas!$B$2:$C$271,2,0))</f>
        <v>INTERMEDIO</v>
      </c>
      <c r="K31" s="24">
        <f>IFERROR(INDEX(PARAMETROS!$E$15:$E$19,MATCH(J31,PARAMETROS!$A$15:$A$19,0),1), "")</f>
        <v>79</v>
      </c>
      <c r="L31" s="199"/>
      <c r="M31" s="81"/>
    </row>
    <row r="32" spans="1:13" ht="128.25" thickBot="1" x14ac:dyDescent="0.3">
      <c r="A32" s="207"/>
      <c r="B32" s="252"/>
      <c r="C32" s="260"/>
      <c r="D32" s="210"/>
      <c r="E32" s="216"/>
      <c r="F32" s="26"/>
      <c r="G32" s="255"/>
      <c r="H32" s="40" t="s">
        <v>134</v>
      </c>
      <c r="I32" s="13" t="s">
        <v>138</v>
      </c>
      <c r="J32" s="23" t="str">
        <f>IF(I32="","",VLOOKUP(I32,Listas!$B$2:$C$271,2,0))</f>
        <v>AVANZADO 1</v>
      </c>
      <c r="K32" s="24">
        <f>IFERROR(INDEX(PARAMETROS!$E$15:$E$19,MATCH(J32,PARAMETROS!$A$15:$A$19,0),1), "")</f>
        <v>94</v>
      </c>
      <c r="L32" s="200"/>
      <c r="M32" s="82"/>
    </row>
    <row r="33" spans="1:13" ht="128.25" thickBot="1" x14ac:dyDescent="0.3">
      <c r="A33" s="207"/>
      <c r="B33" s="252"/>
      <c r="C33" s="260"/>
      <c r="D33" s="210"/>
      <c r="E33" s="216"/>
      <c r="F33" s="26"/>
      <c r="G33" s="254" t="s">
        <v>383</v>
      </c>
      <c r="H33" s="39" t="s">
        <v>140</v>
      </c>
      <c r="I33" s="11" t="s">
        <v>145</v>
      </c>
      <c r="J33" s="23" t="str">
        <f>IF(I33="","",VLOOKUP(I33,Listas!$B$2:$C$271,2,0))</f>
        <v>AVANZADO 2</v>
      </c>
      <c r="K33" s="24">
        <f>IFERROR(INDEX(PARAMETROS!$E$15:$E$19,MATCH(J33,PARAMETROS!$A$15:$A$19,0),1), "")</f>
        <v>100</v>
      </c>
      <c r="L33" s="198">
        <f>IFERROR(AVERAGE(K33:K34),"")</f>
        <v>100</v>
      </c>
      <c r="M33" s="80"/>
    </row>
    <row r="34" spans="1:13" ht="192" thickBot="1" x14ac:dyDescent="0.3">
      <c r="A34" s="207"/>
      <c r="B34" s="252"/>
      <c r="C34" s="260"/>
      <c r="D34" s="210"/>
      <c r="E34" s="216"/>
      <c r="F34" s="26"/>
      <c r="G34" s="255"/>
      <c r="H34" s="40" t="s">
        <v>146</v>
      </c>
      <c r="I34" s="13" t="s">
        <v>148</v>
      </c>
      <c r="J34" s="23" t="e">
        <f>IF(I34="","",VLOOKUP(I34,Listas!$B$2:$C$271,2,0))</f>
        <v>#VALUE!</v>
      </c>
      <c r="K34" s="24" t="str">
        <f>IFERROR(INDEX(PARAMETROS!$E$15:$E$19,MATCH(J34,PARAMETROS!$A$15:$A$19,0),1), "")</f>
        <v/>
      </c>
      <c r="L34" s="200"/>
      <c r="M34" s="82"/>
    </row>
    <row r="35" spans="1:13" ht="179.25" thickBot="1" x14ac:dyDescent="0.3">
      <c r="A35" s="207"/>
      <c r="B35" s="252"/>
      <c r="C35" s="260"/>
      <c r="D35" s="210"/>
      <c r="E35" s="216"/>
      <c r="F35" s="26"/>
      <c r="G35" s="37" t="s">
        <v>384</v>
      </c>
      <c r="H35" s="38" t="s">
        <v>152</v>
      </c>
      <c r="I35" s="15" t="s">
        <v>154</v>
      </c>
      <c r="J35" s="23" t="e">
        <f>IF(I35="","",VLOOKUP(I35,Listas!$B$2:$C$271,2,0))</f>
        <v>#VALUE!</v>
      </c>
      <c r="K35" s="24" t="str">
        <f>IFERROR(INDEX(PARAMETROS!$E$15:$E$19,MATCH(J35,PARAMETROS!$A$15:$A$19,0),1), "")</f>
        <v/>
      </c>
      <c r="L35" s="42" t="str">
        <f>IFERROR(AVERAGE(K35),"")</f>
        <v/>
      </c>
      <c r="M35" s="84"/>
    </row>
    <row r="36" spans="1:13" ht="90" thickBot="1" x14ac:dyDescent="0.3">
      <c r="A36" s="207"/>
      <c r="B36" s="252"/>
      <c r="C36" s="260"/>
      <c r="D36" s="210"/>
      <c r="E36" s="216"/>
      <c r="F36" s="26"/>
      <c r="G36" s="37" t="s">
        <v>385</v>
      </c>
      <c r="H36" s="38" t="s">
        <v>386</v>
      </c>
      <c r="I36" s="15" t="s">
        <v>161</v>
      </c>
      <c r="J36" s="23" t="str">
        <f>IF(I36="","",VLOOKUP(I36,Listas!$B$2:$C$271,2,0))</f>
        <v>INTERMEDIO</v>
      </c>
      <c r="K36" s="24">
        <f>IFERROR(INDEX(PARAMETROS!$E$15:$E$19,MATCH(J36,PARAMETROS!$A$15:$A$19,0),1), "")</f>
        <v>79</v>
      </c>
      <c r="L36" s="42">
        <f t="shared" ref="L36:L40" si="1">IFERROR(AVERAGE(K36),"")</f>
        <v>79</v>
      </c>
      <c r="M36" s="84"/>
    </row>
    <row r="37" spans="1:13" ht="357.75" thickBot="1" x14ac:dyDescent="0.3">
      <c r="A37" s="207"/>
      <c r="B37" s="252"/>
      <c r="C37" s="260"/>
      <c r="D37" s="210"/>
      <c r="E37" s="216"/>
      <c r="F37" s="26"/>
      <c r="G37" s="37" t="s">
        <v>387</v>
      </c>
      <c r="H37" s="38" t="s">
        <v>164</v>
      </c>
      <c r="I37" s="15" t="s">
        <v>168</v>
      </c>
      <c r="J37" s="23" t="e">
        <f>IF(I37="","",VLOOKUP(I37,Listas!$B$2:$C$271,2,0))</f>
        <v>#VALUE!</v>
      </c>
      <c r="K37" s="24" t="str">
        <f>IFERROR(INDEX(PARAMETROS!$E$15:$E$19,MATCH(J37,PARAMETROS!$A$15:$A$19,0),1), "")</f>
        <v/>
      </c>
      <c r="L37" s="42" t="str">
        <f t="shared" si="1"/>
        <v/>
      </c>
      <c r="M37" s="84"/>
    </row>
    <row r="38" spans="1:13" ht="115.5" thickBot="1" x14ac:dyDescent="0.3">
      <c r="A38" s="207"/>
      <c r="B38" s="252"/>
      <c r="C38" s="260"/>
      <c r="D38" s="210"/>
      <c r="E38" s="216"/>
      <c r="F38" s="26"/>
      <c r="G38" s="37" t="s">
        <v>388</v>
      </c>
      <c r="H38" s="38" t="s">
        <v>170</v>
      </c>
      <c r="I38" s="15" t="s">
        <v>175</v>
      </c>
      <c r="J38" s="23" t="str">
        <f>IF(I38="","",VLOOKUP(I38,Listas!$B$2:$C$271,2,0))</f>
        <v>AVANZADO 2</v>
      </c>
      <c r="K38" s="24">
        <f>IFERROR(INDEX(PARAMETROS!$E$15:$E$19,MATCH(J38,PARAMETROS!$A$15:$A$19,0),1), "")</f>
        <v>100</v>
      </c>
      <c r="L38" s="42">
        <f t="shared" si="1"/>
        <v>100</v>
      </c>
      <c r="M38" s="84"/>
    </row>
    <row r="39" spans="1:13" ht="72" thickBot="1" x14ac:dyDescent="0.3">
      <c r="A39" s="207"/>
      <c r="B39" s="252"/>
      <c r="C39" s="260"/>
      <c r="D39" s="210"/>
      <c r="E39" s="216"/>
      <c r="F39" s="26"/>
      <c r="G39" s="254" t="s">
        <v>389</v>
      </c>
      <c r="H39" s="39" t="s">
        <v>176</v>
      </c>
      <c r="I39" s="11" t="s">
        <v>177</v>
      </c>
      <c r="J39" s="23" t="str">
        <f>IF(I39="","",VLOOKUP(I39,Listas!$B$2:$C$271,2,0))</f>
        <v>INICIAL</v>
      </c>
      <c r="K39" s="24">
        <f>IFERROR(INDEX(PARAMETROS!$E$15:$E$19,MATCH(J39,PARAMETROS!$A$15:$A$19,0),1), "")</f>
        <v>0</v>
      </c>
      <c r="L39" s="42">
        <f>IFERROR(AVERAGE(K39),"")</f>
        <v>0</v>
      </c>
      <c r="M39" s="80"/>
    </row>
    <row r="40" spans="1:13" ht="141" thickBot="1" x14ac:dyDescent="0.3">
      <c r="A40" s="207"/>
      <c r="B40" s="252"/>
      <c r="C40" s="260"/>
      <c r="D40" s="210"/>
      <c r="E40" s="216"/>
      <c r="F40" s="26"/>
      <c r="G40" s="255"/>
      <c r="H40" s="40" t="s">
        <v>390</v>
      </c>
      <c r="I40" s="13" t="s">
        <v>403</v>
      </c>
      <c r="J40" s="23" t="str">
        <f>IF(I40="","",VLOOKUP(I40,Listas!$B$2:$C$271,2,0))</f>
        <v>BÁSICO</v>
      </c>
      <c r="K40" s="24">
        <f>IFERROR(INDEX(PARAMETROS!$E$15:$E$19,MATCH(J40,PARAMETROS!$A$15:$A$19,0),1), "")</f>
        <v>65</v>
      </c>
      <c r="L40" s="42">
        <f t="shared" si="1"/>
        <v>65</v>
      </c>
      <c r="M40" s="82"/>
    </row>
    <row r="41" spans="1:13" ht="192" thickBot="1" x14ac:dyDescent="0.3">
      <c r="A41" s="207"/>
      <c r="B41" s="252"/>
      <c r="C41" s="260"/>
      <c r="D41" s="211"/>
      <c r="E41" s="216"/>
      <c r="F41" s="26"/>
      <c r="G41" s="37" t="s">
        <v>391</v>
      </c>
      <c r="H41" s="38" t="s">
        <v>188</v>
      </c>
      <c r="I41" s="15" t="s">
        <v>191</v>
      </c>
      <c r="J41" s="23" t="e">
        <f>IF(I41="","",VLOOKUP(I41,Listas!$B$2:$C$271,2,0))</f>
        <v>#VALUE!</v>
      </c>
      <c r="K41" s="24" t="str">
        <f>IFERROR(INDEX(PARAMETROS!$E$15:$E$19,MATCH(J41,PARAMETROS!$A$15:$A$19,0),1), "")</f>
        <v/>
      </c>
      <c r="L41" s="42" t="str">
        <f>IFERROR(AVERAGE(K41),"")</f>
        <v/>
      </c>
      <c r="M41" s="84"/>
    </row>
    <row r="42" spans="1:13" ht="115.5" thickBot="1" x14ac:dyDescent="0.3">
      <c r="A42" s="207"/>
      <c r="B42" s="252"/>
      <c r="C42" s="260"/>
      <c r="D42" s="212" t="s">
        <v>392</v>
      </c>
      <c r="E42" s="216"/>
      <c r="F42" s="26"/>
      <c r="G42" s="254" t="s">
        <v>393</v>
      </c>
      <c r="H42" s="30" t="s">
        <v>394</v>
      </c>
      <c r="I42" s="11" t="s">
        <v>404</v>
      </c>
      <c r="J42" s="23" t="str">
        <f>IF(I42="","",VLOOKUP(I42,Listas!$B$2:$C$271,2,0))</f>
        <v>AVANZADO 1</v>
      </c>
      <c r="K42" s="24">
        <f>IFERROR(INDEX(PARAMETROS!$E$15:$E$19,MATCH(J42,PARAMETROS!$A$15:$A$19,0),1), "")</f>
        <v>94</v>
      </c>
      <c r="L42" s="198">
        <f>IFERROR(AVERAGE(K42:K44),"")</f>
        <v>64.666666666666671</v>
      </c>
      <c r="M42" s="80"/>
    </row>
    <row r="43" spans="1:13" ht="102.75" thickBot="1" x14ac:dyDescent="0.3">
      <c r="A43" s="207"/>
      <c r="B43" s="252"/>
      <c r="C43" s="260"/>
      <c r="D43" s="213"/>
      <c r="E43" s="216"/>
      <c r="F43" s="26"/>
      <c r="G43" s="256"/>
      <c r="H43" s="28" t="s">
        <v>200</v>
      </c>
      <c r="I43" s="12" t="s">
        <v>205</v>
      </c>
      <c r="J43" s="23" t="str">
        <f>IF(I43="","",VLOOKUP(I43,Listas!$B$2:$C$271,2,0))</f>
        <v>AVANZADO 2</v>
      </c>
      <c r="K43" s="24">
        <f>IFERROR(INDEX(PARAMETROS!$E$15:$E$19,MATCH(J43,PARAMETROS!$A$15:$A$19,0),1), "")</f>
        <v>100</v>
      </c>
      <c r="L43" s="199"/>
      <c r="M43" s="81"/>
    </row>
    <row r="44" spans="1:13" ht="141" thickBot="1" x14ac:dyDescent="0.3">
      <c r="A44" s="207"/>
      <c r="B44" s="252"/>
      <c r="C44" s="260"/>
      <c r="D44" s="213"/>
      <c r="E44" s="216"/>
      <c r="F44" s="26" t="s">
        <v>395</v>
      </c>
      <c r="G44" s="255"/>
      <c r="H44" s="29" t="s">
        <v>206</v>
      </c>
      <c r="I44" s="13" t="s">
        <v>207</v>
      </c>
      <c r="J44" s="23" t="str">
        <f>IF(I44="","",VLOOKUP(I44,Listas!$B$2:$C$271,2,0))</f>
        <v>INICIAL</v>
      </c>
      <c r="K44" s="24">
        <f>IFERROR(INDEX(PARAMETROS!$E$15:$E$19,MATCH(J44,PARAMETROS!$A$15:$A$19,0),1), "")</f>
        <v>0</v>
      </c>
      <c r="L44" s="200"/>
      <c r="M44" s="82"/>
    </row>
    <row r="45" spans="1:13" ht="179.25" thickBot="1" x14ac:dyDescent="0.3">
      <c r="A45" s="207"/>
      <c r="B45" s="252"/>
      <c r="C45" s="260"/>
      <c r="D45" s="213"/>
      <c r="E45" s="216"/>
      <c r="F45" s="26"/>
      <c r="G45" s="254" t="s">
        <v>396</v>
      </c>
      <c r="H45" s="30" t="s">
        <v>212</v>
      </c>
      <c r="I45" s="11" t="s">
        <v>214</v>
      </c>
      <c r="J45" s="23" t="e">
        <f>IF(I45="","",VLOOKUP(I45,Listas!$B$2:$C$271,2,0))</f>
        <v>#VALUE!</v>
      </c>
      <c r="K45" s="24" t="str">
        <f>IFERROR(INDEX(PARAMETROS!$E$15:$E$19,MATCH(J45,PARAMETROS!$A$15:$A$19,0),1), "")</f>
        <v/>
      </c>
      <c r="L45" s="198">
        <f>IFERROR(AVERAGE(K45:K51),"")</f>
        <v>69.5</v>
      </c>
      <c r="M45" s="80"/>
    </row>
    <row r="46" spans="1:13" ht="179.25" thickBot="1" x14ac:dyDescent="0.3">
      <c r="A46" s="207"/>
      <c r="B46" s="252"/>
      <c r="C46" s="260"/>
      <c r="D46" s="213"/>
      <c r="E46" s="217"/>
      <c r="F46" s="26"/>
      <c r="G46" s="256"/>
      <c r="H46" s="28" t="s">
        <v>218</v>
      </c>
      <c r="I46" s="12" t="s">
        <v>221</v>
      </c>
      <c r="J46" s="23" t="str">
        <f>IF(I46="","",VLOOKUP(I46,Listas!$B$2:$C$271,2,0))</f>
        <v>INTERMEDIO</v>
      </c>
      <c r="K46" s="24">
        <f>IFERROR(INDEX(PARAMETROS!$E$15:$E$19,MATCH(J46,PARAMETROS!$A$15:$A$19,0),1), "")</f>
        <v>79</v>
      </c>
      <c r="L46" s="199"/>
      <c r="M46" s="81"/>
    </row>
    <row r="47" spans="1:13" ht="64.5" thickBot="1" x14ac:dyDescent="0.3">
      <c r="A47" s="207"/>
      <c r="B47" s="252"/>
      <c r="C47" s="25"/>
      <c r="D47" s="213"/>
      <c r="E47" s="43"/>
      <c r="F47" s="26"/>
      <c r="G47" s="256"/>
      <c r="H47" s="28" t="s">
        <v>224</v>
      </c>
      <c r="I47" s="12" t="s">
        <v>228</v>
      </c>
      <c r="J47" s="23" t="str">
        <f>IF(I47="","",VLOOKUP(I47,Listas!$B$2:$C$271,2,0))</f>
        <v>AVANZADO 1</v>
      </c>
      <c r="K47" s="24">
        <f>IFERROR(INDEX(PARAMETROS!$E$15:$E$19,MATCH(J47,PARAMETROS!$A$15:$A$19,0),1), "")</f>
        <v>94</v>
      </c>
      <c r="L47" s="199"/>
      <c r="M47" s="81"/>
    </row>
    <row r="48" spans="1:13" ht="77.25" thickBot="1" x14ac:dyDescent="0.3">
      <c r="A48" s="207"/>
      <c r="B48" s="252"/>
      <c r="C48" s="25"/>
      <c r="D48" s="213"/>
      <c r="E48" s="43"/>
      <c r="F48" s="26"/>
      <c r="G48" s="256"/>
      <c r="H48" s="28" t="s">
        <v>230</v>
      </c>
      <c r="I48" s="12" t="s">
        <v>235</v>
      </c>
      <c r="J48" s="23" t="str">
        <f>IF(I48="","",VLOOKUP(I48,Listas!$B$2:$C$271,2,0))</f>
        <v>AVANZADO 2</v>
      </c>
      <c r="K48" s="24">
        <f>IFERROR(INDEX(PARAMETROS!$E$15:$E$19,MATCH(J48,PARAMETROS!$A$15:$A$19,0),1), "")</f>
        <v>100</v>
      </c>
      <c r="L48" s="199"/>
      <c r="M48" s="81"/>
    </row>
    <row r="49" spans="1:13" ht="115.5" thickBot="1" x14ac:dyDescent="0.3">
      <c r="A49" s="207"/>
      <c r="B49" s="252"/>
      <c r="C49" s="25"/>
      <c r="D49" s="213"/>
      <c r="E49" s="43"/>
      <c r="F49" s="26"/>
      <c r="G49" s="256"/>
      <c r="H49" s="28" t="s">
        <v>236</v>
      </c>
      <c r="I49" s="12" t="s">
        <v>237</v>
      </c>
      <c r="J49" s="23" t="str">
        <f>IF(I49="","",VLOOKUP(I49,Listas!$B$2:$C$271,2,0))</f>
        <v>INICIAL</v>
      </c>
      <c r="K49" s="24">
        <f>IFERROR(INDEX(PARAMETROS!$E$15:$E$19,MATCH(J49,PARAMETROS!$A$15:$A$19,0),1), "")</f>
        <v>0</v>
      </c>
      <c r="L49" s="199"/>
      <c r="M49" s="81"/>
    </row>
    <row r="50" spans="1:13" ht="77.25" thickBot="1" x14ac:dyDescent="0.3">
      <c r="A50" s="207"/>
      <c r="B50" s="252"/>
      <c r="C50" s="25"/>
      <c r="D50" s="213"/>
      <c r="E50" s="43"/>
      <c r="F50" s="26"/>
      <c r="G50" s="256"/>
      <c r="H50" s="28" t="s">
        <v>242</v>
      </c>
      <c r="I50" s="12" t="s">
        <v>244</v>
      </c>
      <c r="J50" s="23" t="str">
        <f>IF(I50="","",VLOOKUP(I50,Listas!$B$2:$C$271,2,0))</f>
        <v>BÁSICO</v>
      </c>
      <c r="K50" s="24">
        <f>IFERROR(INDEX(PARAMETROS!$E$15:$E$19,MATCH(J50,PARAMETROS!$A$15:$A$19,0),1), "")</f>
        <v>65</v>
      </c>
      <c r="L50" s="199"/>
      <c r="M50" s="81"/>
    </row>
    <row r="51" spans="1:13" ht="115.5" thickBot="1" x14ac:dyDescent="0.3">
      <c r="A51" s="207"/>
      <c r="B51" s="252"/>
      <c r="C51" s="25"/>
      <c r="D51" s="213"/>
      <c r="E51" s="43"/>
      <c r="F51" s="26"/>
      <c r="G51" s="255"/>
      <c r="H51" s="29" t="s">
        <v>248</v>
      </c>
      <c r="I51" s="13" t="s">
        <v>251</v>
      </c>
      <c r="J51" s="23" t="str">
        <f>IF(I51="","",VLOOKUP(I51,Listas!$B$2:$C$271,2,0))</f>
        <v>INTERMEDIO</v>
      </c>
      <c r="K51" s="24">
        <f>IFERROR(INDEX(PARAMETROS!$E$15:$E$19,MATCH(J51,PARAMETROS!$A$15:$A$19,0),1), "")</f>
        <v>79</v>
      </c>
      <c r="L51" s="200"/>
      <c r="M51" s="82"/>
    </row>
    <row r="52" spans="1:13" ht="166.5" thickBot="1" x14ac:dyDescent="0.3">
      <c r="A52" s="207"/>
      <c r="B52" s="252"/>
      <c r="C52" s="25"/>
      <c r="D52" s="213"/>
      <c r="E52" s="43"/>
      <c r="F52" s="26"/>
      <c r="G52" s="254" t="s">
        <v>397</v>
      </c>
      <c r="H52" s="30" t="s">
        <v>254</v>
      </c>
      <c r="I52" s="11" t="s">
        <v>258</v>
      </c>
      <c r="J52" s="23" t="str">
        <f>IF(I52="","",VLOOKUP(I52,Listas!$B$2:$C$271,2,0))</f>
        <v>AVANZADO 1</v>
      </c>
      <c r="K52" s="24">
        <f>IFERROR(INDEX(PARAMETROS!$E$15:$E$19,MATCH(J52,PARAMETROS!$A$15:$A$19,0),1), "")</f>
        <v>94</v>
      </c>
      <c r="L52" s="198">
        <f>IFERROR(AVERAGE(K52:K53),"")</f>
        <v>97</v>
      </c>
      <c r="M52" s="80"/>
    </row>
    <row r="53" spans="1:13" ht="153.75" thickBot="1" x14ac:dyDescent="0.3">
      <c r="A53" s="207"/>
      <c r="B53" s="252"/>
      <c r="C53" s="25"/>
      <c r="D53" s="213"/>
      <c r="E53" s="43"/>
      <c r="F53" s="26"/>
      <c r="G53" s="255"/>
      <c r="H53" s="29" t="s">
        <v>260</v>
      </c>
      <c r="I53" s="18" t="s">
        <v>265</v>
      </c>
      <c r="J53" s="23" t="str">
        <f>IF(I53="","",VLOOKUP(I53,Listas!$B$2:$C$271,2,0))</f>
        <v>AVANZADO 2</v>
      </c>
      <c r="K53" s="24">
        <f>IFERROR(INDEX(PARAMETROS!$E$15:$E$19,MATCH(J53,PARAMETROS!$A$15:$A$19,0),1), "")</f>
        <v>100</v>
      </c>
      <c r="L53" s="200"/>
      <c r="M53" s="82"/>
    </row>
    <row r="54" spans="1:13" ht="77.25" thickBot="1" x14ac:dyDescent="0.3">
      <c r="A54" s="207"/>
      <c r="B54" s="252"/>
      <c r="C54" s="25"/>
      <c r="D54" s="213"/>
      <c r="E54" s="43"/>
      <c r="F54" s="26"/>
      <c r="G54" s="254" t="s">
        <v>398</v>
      </c>
      <c r="H54" s="30" t="s">
        <v>266</v>
      </c>
      <c r="I54" s="11" t="s">
        <v>267</v>
      </c>
      <c r="J54" s="23" t="str">
        <f>IF(I54="","",VLOOKUP(I54,Listas!$B$2:$C$271,2,0))</f>
        <v>INICIAL</v>
      </c>
      <c r="K54" s="24">
        <f>IFERROR(INDEX(PARAMETROS!$E$15:$E$19,MATCH(J54,PARAMETROS!$A$15:$A$19,0),1), "")</f>
        <v>0</v>
      </c>
      <c r="L54" s="198">
        <f>IFERROR(AVERAGE(K54:K56),"")</f>
        <v>48</v>
      </c>
      <c r="M54" s="80"/>
    </row>
    <row r="55" spans="1:13" ht="128.25" thickBot="1" x14ac:dyDescent="0.3">
      <c r="A55" s="207"/>
      <c r="B55" s="252"/>
      <c r="C55" s="25"/>
      <c r="D55" s="213"/>
      <c r="E55" s="43"/>
      <c r="F55" s="26"/>
      <c r="G55" s="256"/>
      <c r="H55" s="28" t="s">
        <v>272</v>
      </c>
      <c r="I55" s="12" t="s">
        <v>274</v>
      </c>
      <c r="J55" s="23" t="str">
        <f>IF(I55="","",VLOOKUP(I55,Listas!$B$2:$C$271,2,0))</f>
        <v>BÁSICO</v>
      </c>
      <c r="K55" s="24">
        <f>IFERROR(INDEX(PARAMETROS!$E$15:$E$19,MATCH(J55,PARAMETROS!$A$15:$A$19,0),1), "")</f>
        <v>65</v>
      </c>
      <c r="L55" s="199"/>
      <c r="M55" s="81"/>
    </row>
    <row r="56" spans="1:13" ht="141" thickBot="1" x14ac:dyDescent="0.3">
      <c r="A56" s="207"/>
      <c r="B56" s="252"/>
      <c r="C56" s="25"/>
      <c r="D56" s="214"/>
      <c r="E56" s="43"/>
      <c r="F56" s="26"/>
      <c r="G56" s="255"/>
      <c r="H56" s="29" t="s">
        <v>278</v>
      </c>
      <c r="I56" s="13" t="s">
        <v>281</v>
      </c>
      <c r="J56" s="23" t="str">
        <f>IF(I56="","",VLOOKUP(I56,Listas!$B$2:$C$271,2,0))</f>
        <v>INTERMEDIO</v>
      </c>
      <c r="K56" s="24">
        <f>IFERROR(INDEX(PARAMETROS!$E$15:$E$19,MATCH(J56,PARAMETROS!$A$15:$A$19,0),1), "")</f>
        <v>79</v>
      </c>
      <c r="L56" s="200"/>
      <c r="M56" s="82"/>
    </row>
    <row r="57" spans="1:13" ht="166.5" thickBot="1" x14ac:dyDescent="0.3">
      <c r="A57" s="207"/>
      <c r="B57" s="252"/>
      <c r="C57" s="25"/>
      <c r="D57" s="212" t="s">
        <v>399</v>
      </c>
      <c r="E57" s="43"/>
      <c r="F57" s="26"/>
      <c r="G57" s="254" t="s">
        <v>400</v>
      </c>
      <c r="H57" s="30" t="s">
        <v>284</v>
      </c>
      <c r="I57" s="11" t="s">
        <v>288</v>
      </c>
      <c r="J57" s="23" t="e">
        <f>IF(I57="","",VLOOKUP(I57,Listas!$B$2:$C$271,2,0))</f>
        <v>#VALUE!</v>
      </c>
      <c r="K57" s="24" t="str">
        <f>IFERROR(INDEX(PARAMETROS!$E$15:$E$19,MATCH(J57,PARAMETROS!$A$15:$A$19,0),1), "")</f>
        <v/>
      </c>
      <c r="L57" s="198">
        <f>IFERROR(AVERAGE(K57:K59),"")</f>
        <v>50</v>
      </c>
      <c r="M57" s="80"/>
    </row>
    <row r="58" spans="1:13" ht="115.5" thickBot="1" x14ac:dyDescent="0.3">
      <c r="A58" s="207"/>
      <c r="B58" s="252"/>
      <c r="C58" s="25"/>
      <c r="D58" s="213"/>
      <c r="E58" s="43"/>
      <c r="F58" s="26"/>
      <c r="G58" s="256"/>
      <c r="H58" s="28" t="s">
        <v>290</v>
      </c>
      <c r="I58" s="12" t="s">
        <v>295</v>
      </c>
      <c r="J58" s="23" t="str">
        <f>IF(I58="","",VLOOKUP(I58,Listas!$B$2:$C$271,2,0))</f>
        <v>AVANZADO 2</v>
      </c>
      <c r="K58" s="24">
        <f>IFERROR(INDEX(PARAMETROS!$E$15:$E$19,MATCH(J58,PARAMETROS!$A$15:$A$19,0),1), "")</f>
        <v>100</v>
      </c>
      <c r="L58" s="199"/>
      <c r="M58" s="81"/>
    </row>
    <row r="59" spans="1:13" ht="51.75" thickBot="1" x14ac:dyDescent="0.3">
      <c r="A59" s="207"/>
      <c r="B59" s="252"/>
      <c r="C59" s="25"/>
      <c r="D59" s="213"/>
      <c r="E59" s="43"/>
      <c r="F59" s="26"/>
      <c r="G59" s="255"/>
      <c r="H59" s="29" t="s">
        <v>296</v>
      </c>
      <c r="I59" s="13" t="s">
        <v>297</v>
      </c>
      <c r="J59" s="23" t="str">
        <f>IF(I59="","",VLOOKUP(I59,Listas!$B$2:$C$271,2,0))</f>
        <v>INICIAL</v>
      </c>
      <c r="K59" s="24">
        <f>IFERROR(INDEX(PARAMETROS!$E$15:$E$19,MATCH(J59,PARAMETROS!$A$15:$A$19,0),1), "")</f>
        <v>0</v>
      </c>
      <c r="L59" s="200"/>
      <c r="M59" s="82"/>
    </row>
    <row r="60" spans="1:13" ht="115.5" thickBot="1" x14ac:dyDescent="0.3">
      <c r="A60" s="207"/>
      <c r="B60" s="252"/>
      <c r="C60" s="25"/>
      <c r="D60" s="213"/>
      <c r="E60" s="43"/>
      <c r="F60" s="26"/>
      <c r="G60" s="254" t="s">
        <v>302</v>
      </c>
      <c r="H60" s="30" t="s">
        <v>401</v>
      </c>
      <c r="I60" s="11" t="s">
        <v>304</v>
      </c>
      <c r="J60" s="23" t="str">
        <f>IF(I60="","",VLOOKUP(I60,Listas!$B$2:$C$271,2,0))</f>
        <v>BÁSICO</v>
      </c>
      <c r="K60" s="24">
        <f>IFERROR(INDEX(PARAMETROS!$E$15:$E$19,MATCH(J60,PARAMETROS!$A$15:$A$19,0),1), "")</f>
        <v>65</v>
      </c>
      <c r="L60" s="198">
        <f>IFERROR(AVERAGE(K60:K63),"")</f>
        <v>79.333333333333329</v>
      </c>
      <c r="M60" s="80"/>
    </row>
    <row r="61" spans="1:13" ht="128.25" thickBot="1" x14ac:dyDescent="0.3">
      <c r="A61" s="207"/>
      <c r="B61" s="252"/>
      <c r="C61" s="25"/>
      <c r="D61" s="213"/>
      <c r="E61" s="43"/>
      <c r="F61" s="26"/>
      <c r="G61" s="256"/>
      <c r="H61" s="28" t="s">
        <v>308</v>
      </c>
      <c r="I61" s="12" t="s">
        <v>311</v>
      </c>
      <c r="J61" s="23" t="str">
        <f>IF(I61="","",VLOOKUP(I61,Listas!$B$2:$C$271,2,0))</f>
        <v>INTERMEDIO</v>
      </c>
      <c r="K61" s="24">
        <f>IFERROR(INDEX(PARAMETROS!$E$15:$E$19,MATCH(J61,PARAMETROS!$A$15:$A$19,0),1), "")</f>
        <v>79</v>
      </c>
      <c r="L61" s="199"/>
      <c r="M61" s="81"/>
    </row>
    <row r="62" spans="1:13" ht="115.5" thickBot="1" x14ac:dyDescent="0.3">
      <c r="A62" s="207"/>
      <c r="B62" s="252"/>
      <c r="C62" s="25"/>
      <c r="D62" s="213"/>
      <c r="E62" s="43"/>
      <c r="F62" s="26"/>
      <c r="G62" s="256"/>
      <c r="H62" s="28" t="s">
        <v>314</v>
      </c>
      <c r="I62" s="12" t="s">
        <v>318</v>
      </c>
      <c r="J62" s="23" t="str">
        <f>IF(I62="","",VLOOKUP(I62,Listas!$B$2:$C$271,2,0))</f>
        <v>AVANZADO 1</v>
      </c>
      <c r="K62" s="24">
        <f>IFERROR(INDEX(PARAMETROS!$E$15:$E$19,MATCH(J62,PARAMETROS!$A$15:$A$19,0),1), "")</f>
        <v>94</v>
      </c>
      <c r="L62" s="199"/>
      <c r="M62" s="81"/>
    </row>
    <row r="63" spans="1:13" ht="179.25" thickBot="1" x14ac:dyDescent="0.3">
      <c r="A63" s="207"/>
      <c r="B63" s="252"/>
      <c r="C63" s="25"/>
      <c r="D63" s="213"/>
      <c r="E63" s="43"/>
      <c r="F63" s="26"/>
      <c r="G63" s="255"/>
      <c r="H63" s="29" t="s">
        <v>320</v>
      </c>
      <c r="I63" s="13" t="s">
        <v>325</v>
      </c>
      <c r="J63" s="23" t="e">
        <f>IF(I63="","",VLOOKUP(I63,Listas!$B$2:$C$271,2,0))</f>
        <v>#VALUE!</v>
      </c>
      <c r="K63" s="24" t="str">
        <f>IFERROR(INDEX(PARAMETROS!$E$15:$E$19,MATCH(J63,PARAMETROS!$A$15:$A$19,0),1), "")</f>
        <v/>
      </c>
      <c r="L63" s="200"/>
      <c r="M63" s="82"/>
    </row>
    <row r="64" spans="1:13" ht="51.75" thickBot="1" x14ac:dyDescent="0.3">
      <c r="A64" s="208"/>
      <c r="B64" s="253"/>
      <c r="C64" s="25"/>
      <c r="D64" s="214"/>
      <c r="E64" s="43"/>
      <c r="F64" s="26"/>
      <c r="G64" s="44" t="s">
        <v>402</v>
      </c>
      <c r="H64" s="34" t="s">
        <v>326</v>
      </c>
      <c r="I64" s="15" t="s">
        <v>327</v>
      </c>
      <c r="J64" s="23" t="str">
        <f>IF(I64="","",VLOOKUP(I64,Listas!$B$2:$C$271,2,0))</f>
        <v>INICIAL</v>
      </c>
      <c r="K64" s="24">
        <f>IFERROR(INDEX(PARAMETROS!$E$15:$E$19,MATCH(J64,PARAMETROS!$A$15:$A$19,0),1), "")</f>
        <v>0</v>
      </c>
      <c r="L64" s="45">
        <f t="shared" ref="L64" si="2">IFERROR(AVERAGE(K64),"")</f>
        <v>0</v>
      </c>
      <c r="M64" s="84"/>
    </row>
  </sheetData>
  <protectedRanges>
    <protectedRange sqref="J11:M64" name="Simulado"/>
    <protectedRange sqref="E11:E64" name="Actual_3"/>
  </protectedRanges>
  <mergeCells count="57">
    <mergeCell ref="G57:G59"/>
    <mergeCell ref="L57:L59"/>
    <mergeCell ref="G60:G63"/>
    <mergeCell ref="L60:L63"/>
    <mergeCell ref="G39:G40"/>
    <mergeCell ref="G28:G32"/>
    <mergeCell ref="L28:L32"/>
    <mergeCell ref="G33:G34"/>
    <mergeCell ref="L33:L34"/>
    <mergeCell ref="D42:D56"/>
    <mergeCell ref="G42:G44"/>
    <mergeCell ref="L42:L44"/>
    <mergeCell ref="G45:G51"/>
    <mergeCell ref="L45:L51"/>
    <mergeCell ref="G52:G53"/>
    <mergeCell ref="L52:L53"/>
    <mergeCell ref="G54:G56"/>
    <mergeCell ref="L54:L56"/>
    <mergeCell ref="L20:L22"/>
    <mergeCell ref="G21:G22"/>
    <mergeCell ref="D23:D27"/>
    <mergeCell ref="G25:G26"/>
    <mergeCell ref="L25:L26"/>
    <mergeCell ref="G11:G17"/>
    <mergeCell ref="L11:L17"/>
    <mergeCell ref="G18:G19"/>
    <mergeCell ref="L18:L19"/>
    <mergeCell ref="G9:G10"/>
    <mergeCell ref="H9:H10"/>
    <mergeCell ref="I9:I10"/>
    <mergeCell ref="J9:J10"/>
    <mergeCell ref="K9:K10"/>
    <mergeCell ref="L9:L10"/>
    <mergeCell ref="A11:A64"/>
    <mergeCell ref="B11:B64"/>
    <mergeCell ref="C11:C46"/>
    <mergeCell ref="D11:D22"/>
    <mergeCell ref="E11:E46"/>
    <mergeCell ref="D57:D64"/>
    <mergeCell ref="D28:D41"/>
    <mergeCell ref="A5:G7"/>
    <mergeCell ref="H5:I7"/>
    <mergeCell ref="J5:K7"/>
    <mergeCell ref="L5:M7"/>
    <mergeCell ref="A9:A10"/>
    <mergeCell ref="B9:B10"/>
    <mergeCell ref="C9:C10"/>
    <mergeCell ref="D9:D10"/>
    <mergeCell ref="E9:E10"/>
    <mergeCell ref="F9:F10"/>
    <mergeCell ref="M9:M10"/>
    <mergeCell ref="A1:M1"/>
    <mergeCell ref="A2:M2"/>
    <mergeCell ref="A4:G4"/>
    <mergeCell ref="H4:I4"/>
    <mergeCell ref="J4:K4"/>
    <mergeCell ref="L4:M4"/>
  </mergeCells>
  <conditionalFormatting sqref="B11">
    <cfRule type="cellIs" dxfId="289" priority="279" operator="between">
      <formula>20.5</formula>
      <formula>40.4</formula>
    </cfRule>
    <cfRule type="cellIs" dxfId="288" priority="280" operator="between">
      <formula>0.1</formula>
      <formula>20.4</formula>
    </cfRule>
    <cfRule type="cellIs" dxfId="287" priority="278" operator="between">
      <formula>40.4</formula>
      <formula>60.5</formula>
    </cfRule>
    <cfRule type="cellIs" dxfId="286" priority="277" operator="between">
      <formula>60.4</formula>
      <formula>80.5</formula>
    </cfRule>
    <cfRule type="cellIs" dxfId="285" priority="276" operator="between">
      <formula>80.5</formula>
      <formula>100</formula>
    </cfRule>
  </conditionalFormatting>
  <conditionalFormatting sqref="J5:K7">
    <cfRule type="cellIs" dxfId="284" priority="5" operator="equal">
      <formula>"Inicial"</formula>
    </cfRule>
    <cfRule type="cellIs" dxfId="283" priority="4" operator="equal">
      <formula>"Básico"</formula>
    </cfRule>
    <cfRule type="cellIs" dxfId="282" priority="3" operator="equal">
      <formula>"Intermedio"</formula>
    </cfRule>
    <cfRule type="cellIs" dxfId="281" priority="1" operator="equal">
      <formula>"Avanzado 2"</formula>
    </cfRule>
    <cfRule type="cellIs" dxfId="280" priority="2" operator="equal">
      <formula>"Avanzado 1"</formula>
    </cfRule>
  </conditionalFormatting>
  <conditionalFormatting sqref="J11:L11 J12:K64 L18 L20 L23:L25 L27:L28 L33 L35:L42 L45 L52 L54 L57 L60 L64">
    <cfRule type="cellIs" dxfId="279" priority="286" operator="equal">
      <formula>"AVANZADO 2"</formula>
    </cfRule>
    <cfRule type="cellIs" dxfId="278" priority="287" operator="equal">
      <formula>"AVANZADO 1"</formula>
    </cfRule>
    <cfRule type="cellIs" dxfId="277" priority="288" operator="equal">
      <formula>"INTERMEDIO"</formula>
    </cfRule>
    <cfRule type="cellIs" dxfId="276" priority="289" operator="equal">
      <formula>"BÁSICO"</formula>
    </cfRule>
    <cfRule type="cellIs" dxfId="275" priority="290" operator="equal">
      <formula>"INICIAL"</formula>
    </cfRule>
  </conditionalFormatting>
  <conditionalFormatting sqref="L5">
    <cfRule type="cellIs" dxfId="274" priority="281" operator="between">
      <formula>80.5</formula>
      <formula>100</formula>
    </cfRule>
    <cfRule type="cellIs" dxfId="273" priority="282" operator="between">
      <formula>60.5</formula>
      <formula>80.4</formula>
    </cfRule>
    <cfRule type="cellIs" dxfId="272" priority="283" operator="between">
      <formula>40.5</formula>
      <formula>60.4</formula>
    </cfRule>
    <cfRule type="cellIs" dxfId="271" priority="284" operator="between">
      <formula>20.5</formula>
      <formula>40.4</formula>
    </cfRule>
    <cfRule type="cellIs" dxfId="270" priority="285" operator="between">
      <formula>0.1</formula>
      <formula>20.4</formula>
    </cfRule>
  </conditionalFormatting>
  <dataValidations count="59">
    <dataValidation type="list" allowBlank="1" showInputMessage="1" showErrorMessage="1" sqref="J11:J64">
      <formula1>$B$2:$B$66</formula1>
    </dataValidation>
    <dataValidation allowBlank="1" showInputMessage="1" showErrorMessage="1" error="ERROR. NO DEBE DILIGENCIAR ESTA CELDA" sqref="J5 L5"/>
    <dataValidation type="list" allowBlank="1" showInputMessage="1" showErrorMessage="1" sqref="I64">
      <formula1>Pregunta54</formula1>
    </dataValidation>
    <dataValidation type="list" allowBlank="1" showInputMessage="1" showErrorMessage="1" sqref="I63">
      <formula1>Pregunta53</formula1>
    </dataValidation>
    <dataValidation type="list" allowBlank="1" showInputMessage="1" showErrorMessage="1" sqref="I62">
      <formula1>Pregunta52</formula1>
    </dataValidation>
    <dataValidation type="list" allowBlank="1" showInputMessage="1" showErrorMessage="1" sqref="I61">
      <formula1>Pregunta51</formula1>
    </dataValidation>
    <dataValidation type="list" allowBlank="1" showInputMessage="1" showErrorMessage="1" sqref="I60">
      <formula1>Pregunta50</formula1>
    </dataValidation>
    <dataValidation type="list" allowBlank="1" showInputMessage="1" showErrorMessage="1" sqref="I59">
      <formula1>Pregunta49</formula1>
    </dataValidation>
    <dataValidation type="list" allowBlank="1" showInputMessage="1" showErrorMessage="1" sqref="I58">
      <formula1>Pregunta48</formula1>
    </dataValidation>
    <dataValidation type="list" allowBlank="1" showInputMessage="1" showErrorMessage="1" sqref="I57">
      <formula1>Pregunta47</formula1>
    </dataValidation>
    <dataValidation type="list" allowBlank="1" showInputMessage="1" showErrorMessage="1" sqref="I56">
      <formula1>Pregunta46</formula1>
    </dataValidation>
    <dataValidation type="list" allowBlank="1" showInputMessage="1" showErrorMessage="1" sqref="I55">
      <formula1>Pregunta45</formula1>
    </dataValidation>
    <dataValidation type="list" allowBlank="1" showInputMessage="1" showErrorMessage="1" sqref="I54">
      <formula1>Pregunta44</formula1>
    </dataValidation>
    <dataValidation type="list" allowBlank="1" showInputMessage="1" showErrorMessage="1" sqref="I53">
      <formula1>Pregunta43</formula1>
    </dataValidation>
    <dataValidation type="list" allowBlank="1" showInputMessage="1" showErrorMessage="1" sqref="I52">
      <formula1>Pregunta42</formula1>
    </dataValidation>
    <dataValidation type="list" allowBlank="1" showInputMessage="1" showErrorMessage="1" sqref="I51">
      <formula1>Pregunta41</formula1>
    </dataValidation>
    <dataValidation type="list" allowBlank="1" showInputMessage="1" showErrorMessage="1" sqref="I50">
      <formula1>Pregunta40</formula1>
    </dataValidation>
    <dataValidation type="list" allowBlank="1" showInputMessage="1" showErrorMessage="1" sqref="I49">
      <formula1>Pregunta39</formula1>
    </dataValidation>
    <dataValidation type="list" allowBlank="1" showInputMessage="1" showErrorMessage="1" sqref="I48">
      <formula1>Pregunta38</formula1>
    </dataValidation>
    <dataValidation type="list" allowBlank="1" showInputMessage="1" showErrorMessage="1" sqref="I47">
      <formula1>Pregunta37</formula1>
    </dataValidation>
    <dataValidation type="list" allowBlank="1" showInputMessage="1" showErrorMessage="1" sqref="I46">
      <formula1>Pregunta36</formula1>
    </dataValidation>
    <dataValidation type="list" allowBlank="1" showInputMessage="1" showErrorMessage="1" sqref="I45">
      <formula1>Pregunta35</formula1>
    </dataValidation>
    <dataValidation type="list" allowBlank="1" showInputMessage="1" showErrorMessage="1" sqref="I44">
      <formula1>Pregunta34</formula1>
    </dataValidation>
    <dataValidation type="list" allowBlank="1" showInputMessage="1" showErrorMessage="1" sqref="I43">
      <formula1>Pregunta33</formula1>
    </dataValidation>
    <dataValidation type="list" allowBlank="1" showInputMessage="1" showErrorMessage="1" sqref="I42">
      <formula1>Pregunta32</formula1>
    </dataValidation>
    <dataValidation type="list" allowBlank="1" showInputMessage="1" showErrorMessage="1" sqref="I41">
      <formula1>Pregunta31</formula1>
    </dataValidation>
    <dataValidation type="list" allowBlank="1" showInputMessage="1" showErrorMessage="1" sqref="I40">
      <formula1>Pregunta30</formula1>
    </dataValidation>
    <dataValidation type="list" allowBlank="1" showInputMessage="1" showErrorMessage="1" sqref="I39">
      <formula1>Pregunta29</formula1>
    </dataValidation>
    <dataValidation type="list" allowBlank="1" showInputMessage="1" showErrorMessage="1" sqref="I38">
      <formula1>Pregunta28</formula1>
    </dataValidation>
    <dataValidation type="list" allowBlank="1" showInputMessage="1" showErrorMessage="1" sqref="I37">
      <formula1>Pregunta27</formula1>
    </dataValidation>
    <dataValidation type="list" allowBlank="1" showInputMessage="1" showErrorMessage="1" sqref="I36">
      <formula1>Pregunta26</formula1>
    </dataValidation>
    <dataValidation type="list" allowBlank="1" showInputMessage="1" showErrorMessage="1" sqref="I35">
      <formula1>Pregunta25</formula1>
    </dataValidation>
    <dataValidation type="list" allowBlank="1" showInputMessage="1" showErrorMessage="1" sqref="I34">
      <formula1>Pregunta24</formula1>
    </dataValidation>
    <dataValidation type="list" allowBlank="1" showInputMessage="1" showErrorMessage="1" sqref="I33">
      <formula1>Pregunta23</formula1>
    </dataValidation>
    <dataValidation type="list" allowBlank="1" showInputMessage="1" showErrorMessage="1" sqref="I32">
      <formula1>Pregunta22</formula1>
    </dataValidation>
    <dataValidation type="list" allowBlank="1" showInputMessage="1" showErrorMessage="1" sqref="I31">
      <formula1>Pregunta21</formula1>
    </dataValidation>
    <dataValidation type="list" allowBlank="1" showInputMessage="1" showErrorMessage="1" sqref="I30">
      <formula1>Pregunta20</formula1>
    </dataValidation>
    <dataValidation type="list" allowBlank="1" showInputMessage="1" showErrorMessage="1" sqref="I29">
      <formula1>Pregunta19</formula1>
    </dataValidation>
    <dataValidation type="list" allowBlank="1" showInputMessage="1" showErrorMessage="1" sqref="I28">
      <formula1>Pregunta18</formula1>
    </dataValidation>
    <dataValidation type="list" allowBlank="1" showInputMessage="1" showErrorMessage="1" sqref="I27">
      <formula1>Pregunta17</formula1>
    </dataValidation>
    <dataValidation type="list" allowBlank="1" showInputMessage="1" showErrorMessage="1" sqref="I26">
      <formula1>Pregunta16</formula1>
    </dataValidation>
    <dataValidation type="list" allowBlank="1" showInputMessage="1" showErrorMessage="1" sqref="I25">
      <formula1>Pregunta15</formula1>
    </dataValidation>
    <dataValidation type="list" allowBlank="1" showInputMessage="1" showErrorMessage="1" sqref="I24">
      <formula1>Pregunta14</formula1>
    </dataValidation>
    <dataValidation type="list" allowBlank="1" showInputMessage="1" showErrorMessage="1" sqref="I23">
      <formula1>Pregunta13</formula1>
    </dataValidation>
    <dataValidation type="list" allowBlank="1" showInputMessage="1" showErrorMessage="1" sqref="I22">
      <formula1>Pregunta12</formula1>
    </dataValidation>
    <dataValidation type="list" allowBlank="1" showInputMessage="1" showErrorMessage="1" sqref="I21">
      <formula1>Pregunta11</formula1>
    </dataValidation>
    <dataValidation type="list" allowBlank="1" showInputMessage="1" showErrorMessage="1" sqref="I20">
      <formula1>Pregunta10</formula1>
    </dataValidation>
    <dataValidation type="list" allowBlank="1" showInputMessage="1" showErrorMessage="1" sqref="I19">
      <formula1>Pregunta9</formula1>
    </dataValidation>
    <dataValidation type="list" allowBlank="1" showInputMessage="1" showErrorMessage="1" sqref="I18">
      <formula1>Pregunta8</formula1>
    </dataValidation>
    <dataValidation type="list" allowBlank="1" showInputMessage="1" showErrorMessage="1" sqref="I17">
      <formula1>Pregunta7</formula1>
    </dataValidation>
    <dataValidation type="list" allowBlank="1" showInputMessage="1" showErrorMessage="1" sqref="I16">
      <formula1>Pregunta6</formula1>
    </dataValidation>
    <dataValidation type="list" allowBlank="1" showInputMessage="1" showErrorMessage="1" sqref="I15">
      <formula1>Pregunta5</formula1>
    </dataValidation>
    <dataValidation type="list" allowBlank="1" showInputMessage="1" showErrorMessage="1" sqref="I14">
      <formula1>Pregunta4</formula1>
    </dataValidation>
    <dataValidation type="whole" allowBlank="1" showInputMessage="1" showErrorMessage="1" error="ERROR. ESTA CELDA NO DEBE SER DILIGENCIADA_x000a__x000a_" sqref="E11:E64">
      <formula1>900000</formula1>
      <formula2>100000000</formula2>
    </dataValidation>
    <dataValidation type="whole" allowBlank="1" showInputMessage="1" showErrorMessage="1" error="ERROR. NO DEBE DILIGENCIAR ESTA CELDA" sqref="B11:B64">
      <formula1>10000000</formula1>
      <formula2>100000000000000</formula2>
    </dataValidation>
    <dataValidation type="list" allowBlank="1" showInputMessage="1" showErrorMessage="1" sqref="I13">
      <formula1>Pregunta3</formula1>
    </dataValidation>
    <dataValidation type="list" allowBlank="1" showInputMessage="1" showErrorMessage="1" sqref="I12">
      <formula1>Pregunta2</formula1>
    </dataValidation>
    <dataValidation type="list" allowBlank="1" showInputMessage="1" showErrorMessage="1" sqref="I11">
      <formula1>Pregunta1</formula1>
    </dataValidation>
    <dataValidation type="whole" operator="equal" allowBlank="1" showInputMessage="1" showErrorMessage="1" errorTitle="ATENCIÓN!" error="No se pueden modificar datos aquí" sqref="A4:A5">
      <formula1>578457854578547000</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75" operator="equal" id="{4A15A899-ACDA-41E5-8A8D-3F434C4C1AC5}">
            <xm:f>Listas!$B$2</xm:f>
            <x14:dxf>
              <font>
                <color theme="0"/>
              </font>
              <fill>
                <patternFill>
                  <bgColor rgb="FFC00000"/>
                </patternFill>
              </fill>
            </x14:dxf>
          </x14:cfRule>
          <x14:cfRule type="cellIs" priority="274" operator="equal" id="{B50269A8-273C-4A6E-A4C7-61F949441E3F}">
            <xm:f>Listas!$B$3</xm:f>
            <x14:dxf>
              <fill>
                <patternFill>
                  <bgColor theme="5" tint="-0.24994659260841701"/>
                </patternFill>
              </fill>
            </x14:dxf>
          </x14:cfRule>
          <x14:cfRule type="cellIs" priority="273" operator="equal" id="{F6135685-8C5C-455E-8AC0-D5E1717FB121}">
            <xm:f>Listas!$B$4</xm:f>
            <x14:dxf>
              <fill>
                <patternFill>
                  <bgColor theme="7" tint="0.39994506668294322"/>
                </patternFill>
              </fill>
            </x14:dxf>
          </x14:cfRule>
          <x14:cfRule type="cellIs" priority="272" operator="equal" id="{C09A8BC2-4C57-4E62-95D1-3AAC8E7B9228}">
            <xm:f>Listas!$B$5</xm:f>
            <x14:dxf>
              <font>
                <color theme="0"/>
              </font>
              <fill>
                <patternFill>
                  <bgColor theme="9" tint="-0.24994659260841701"/>
                </patternFill>
              </fill>
            </x14:dxf>
          </x14:cfRule>
          <x14:cfRule type="cellIs" priority="271" operator="equal" id="{45EDF0CF-2E6E-4616-8B10-9C7644413559}">
            <xm:f>Listas!$B$6</xm:f>
            <x14:dxf>
              <fill>
                <patternFill>
                  <bgColor theme="9" tint="0.39994506668294322"/>
                </patternFill>
              </fill>
            </x14:dxf>
          </x14:cfRule>
          <xm:sqref>I11</xm:sqref>
        </x14:conditionalFormatting>
        <x14:conditionalFormatting xmlns:xm="http://schemas.microsoft.com/office/excel/2006/main">
          <x14:cfRule type="cellIs" priority="270" operator="equal" id="{3971E694-0911-4A90-BE0B-5A7E4CF1F7D2}">
            <xm:f>Listas!$B$7</xm:f>
            <x14:dxf>
              <font>
                <color theme="0"/>
              </font>
              <fill>
                <patternFill>
                  <bgColor rgb="FFC00000"/>
                </patternFill>
              </fill>
            </x14:dxf>
          </x14:cfRule>
          <x14:cfRule type="cellIs" priority="266" operator="equal" id="{EA44F4C5-660E-43C5-AACA-9FEB280EB685}">
            <xm:f>Listas!$B$11</xm:f>
            <x14:dxf>
              <fill>
                <patternFill>
                  <bgColor theme="9" tint="0.39994506668294322"/>
                </patternFill>
              </fill>
            </x14:dxf>
          </x14:cfRule>
          <x14:cfRule type="cellIs" priority="267" operator="equal" id="{0BE3D8C1-0505-4313-A3CB-F1671495E831}">
            <xm:f>Listas!$B$10</xm:f>
            <x14:dxf>
              <font>
                <color theme="0"/>
              </font>
              <fill>
                <patternFill>
                  <bgColor theme="9" tint="-0.24994659260841701"/>
                </patternFill>
              </fill>
            </x14:dxf>
          </x14:cfRule>
          <x14:cfRule type="cellIs" priority="268" operator="equal" id="{F83E7D22-E361-419F-B410-27DB0FAB1D2F}">
            <xm:f>Listas!$B$9</xm:f>
            <x14:dxf>
              <fill>
                <patternFill>
                  <bgColor theme="7" tint="0.39994506668294322"/>
                </patternFill>
              </fill>
            </x14:dxf>
          </x14:cfRule>
          <x14:cfRule type="cellIs" priority="269" operator="equal" id="{2A2E8D7F-8219-4AB0-8220-51CE62E68FA1}">
            <xm:f>Listas!$B$8</xm:f>
            <x14:dxf>
              <fill>
                <patternFill>
                  <bgColor theme="5" tint="-0.24994659260841701"/>
                </patternFill>
              </fill>
            </x14:dxf>
          </x14:cfRule>
          <xm:sqref>I12</xm:sqref>
        </x14:conditionalFormatting>
        <x14:conditionalFormatting xmlns:xm="http://schemas.microsoft.com/office/excel/2006/main">
          <x14:cfRule type="cellIs" priority="261" operator="equal" id="{E6E5E1A1-9A63-4C8C-9A8D-B10F503AA7AD}">
            <xm:f>Listas!$B$16</xm:f>
            <x14:dxf>
              <fill>
                <patternFill>
                  <bgColor theme="9" tint="0.39994506668294322"/>
                </patternFill>
              </fill>
            </x14:dxf>
          </x14:cfRule>
          <x14:cfRule type="cellIs" priority="262" operator="equal" id="{71277171-6929-4EFB-B62C-EDDE2B0B8C21}">
            <xm:f>Listas!$B$15</xm:f>
            <x14:dxf>
              <font>
                <color theme="0"/>
              </font>
              <fill>
                <patternFill>
                  <bgColor theme="9" tint="-0.24994659260841701"/>
                </patternFill>
              </fill>
            </x14:dxf>
          </x14:cfRule>
          <x14:cfRule type="cellIs" priority="264" operator="equal" id="{E376DB49-F244-42CD-92BE-0DA43D9F1B02}">
            <xm:f>Listas!$B$13</xm:f>
            <x14:dxf>
              <fill>
                <patternFill>
                  <bgColor theme="5" tint="-0.24994659260841701"/>
                </patternFill>
              </fill>
            </x14:dxf>
          </x14:cfRule>
          <x14:cfRule type="cellIs" priority="265" operator="equal" id="{CD960006-FE3F-4EC2-822A-1F5FA264FE62}">
            <xm:f>Listas!$B$12</xm:f>
            <x14:dxf>
              <font>
                <color theme="0"/>
              </font>
              <fill>
                <patternFill>
                  <bgColor rgb="FFC00000"/>
                </patternFill>
              </fill>
            </x14:dxf>
          </x14:cfRule>
          <x14:cfRule type="cellIs" priority="263" operator="equal" id="{02811B24-E9BB-4548-8FD8-83045887791C}">
            <xm:f>Listas!$B$14</xm:f>
            <x14:dxf>
              <fill>
                <patternFill>
                  <bgColor theme="7" tint="0.39994506668294322"/>
                </patternFill>
              </fill>
            </x14:dxf>
          </x14:cfRule>
          <xm:sqref>I13</xm:sqref>
        </x14:conditionalFormatting>
        <x14:conditionalFormatting xmlns:xm="http://schemas.microsoft.com/office/excel/2006/main">
          <x14:cfRule type="cellIs" priority="256" operator="equal" id="{BBE26B6F-29A5-4D40-8A2D-C1A2215F3694}">
            <xm:f>Listas!$B$21</xm:f>
            <x14:dxf>
              <fill>
                <patternFill>
                  <bgColor theme="9" tint="0.39994506668294322"/>
                </patternFill>
              </fill>
            </x14:dxf>
          </x14:cfRule>
          <x14:cfRule type="cellIs" priority="257" operator="equal" id="{465E3ABB-91F7-495D-ACAD-2D4F3F19C466}">
            <xm:f>Listas!$B$20</xm:f>
            <x14:dxf>
              <font>
                <color theme="0"/>
              </font>
              <fill>
                <patternFill>
                  <bgColor theme="9" tint="-0.24994659260841701"/>
                </patternFill>
              </fill>
            </x14:dxf>
          </x14:cfRule>
          <x14:cfRule type="cellIs" priority="258" operator="equal" id="{5A6479DE-925D-4706-A12B-AE71DDF12302}">
            <xm:f>Listas!$B$19</xm:f>
            <x14:dxf>
              <fill>
                <patternFill>
                  <bgColor theme="7" tint="0.39994506668294322"/>
                </patternFill>
              </fill>
            </x14:dxf>
          </x14:cfRule>
          <x14:cfRule type="cellIs" priority="259" operator="equal" id="{014B7D20-2497-48F7-AC28-A4447BFFDF22}">
            <xm:f>Listas!$B$18</xm:f>
            <x14:dxf>
              <fill>
                <patternFill>
                  <bgColor theme="5" tint="-0.24994659260841701"/>
                </patternFill>
              </fill>
            </x14:dxf>
          </x14:cfRule>
          <x14:cfRule type="cellIs" priority="260" operator="equal" id="{172502C5-A528-49B6-8960-30AC6ECBEE67}">
            <xm:f>Listas!$B$17</xm:f>
            <x14:dxf>
              <font>
                <color theme="0"/>
              </font>
              <fill>
                <patternFill>
                  <bgColor rgb="FFC00000"/>
                </patternFill>
              </fill>
            </x14:dxf>
          </x14:cfRule>
          <xm:sqref>I14</xm:sqref>
        </x14:conditionalFormatting>
        <x14:conditionalFormatting xmlns:xm="http://schemas.microsoft.com/office/excel/2006/main">
          <x14:cfRule type="cellIs" priority="252" operator="equal" id="{1DDE2B4C-6FF1-4534-AAB2-72CA2697969F}">
            <xm:f>Listas!$B$25</xm:f>
            <x14:dxf>
              <font>
                <color theme="0"/>
              </font>
              <fill>
                <patternFill>
                  <bgColor theme="9" tint="-0.24994659260841701"/>
                </patternFill>
              </fill>
            </x14:dxf>
          </x14:cfRule>
          <x14:cfRule type="cellIs" priority="254" operator="equal" id="{5B404057-A8E4-416C-AB41-3E37AFBADAEA}">
            <xm:f>Listas!$B$23</xm:f>
            <x14:dxf>
              <fill>
                <patternFill>
                  <bgColor theme="5" tint="-0.24994659260841701"/>
                </patternFill>
              </fill>
            </x14:dxf>
          </x14:cfRule>
          <x14:cfRule type="cellIs" priority="255" operator="equal" id="{23F7DC17-F1BE-46B8-9CF3-1CB83CB80F34}">
            <xm:f>Listas!$B$22</xm:f>
            <x14:dxf>
              <font>
                <color theme="0"/>
              </font>
              <fill>
                <patternFill>
                  <bgColor rgb="FFC00000"/>
                </patternFill>
              </fill>
            </x14:dxf>
          </x14:cfRule>
          <x14:cfRule type="cellIs" priority="253" operator="equal" id="{6AFDFE01-FFB2-442D-9FA9-14E46FEEA3EE}">
            <xm:f>Listas!$B$24</xm:f>
            <x14:dxf>
              <fill>
                <patternFill>
                  <bgColor theme="7" tint="0.39994506668294322"/>
                </patternFill>
              </fill>
            </x14:dxf>
          </x14:cfRule>
          <x14:cfRule type="cellIs" priority="251" operator="equal" id="{279524D0-387B-4CA1-8B8D-65098F977556}">
            <xm:f>Listas!$B$26</xm:f>
            <x14:dxf>
              <fill>
                <patternFill>
                  <bgColor theme="9" tint="0.39994506668294322"/>
                </patternFill>
              </fill>
            </x14:dxf>
          </x14:cfRule>
          <xm:sqref>I15</xm:sqref>
        </x14:conditionalFormatting>
        <x14:conditionalFormatting xmlns:xm="http://schemas.microsoft.com/office/excel/2006/main">
          <x14:cfRule type="cellIs" priority="250" operator="equal" id="{B2C6D532-1DC0-428D-9520-ACCCFDDDB018}">
            <xm:f>Listas!$B$27</xm:f>
            <x14:dxf>
              <font>
                <color theme="0"/>
              </font>
              <fill>
                <patternFill>
                  <bgColor rgb="FFC00000"/>
                </patternFill>
              </fill>
            </x14:dxf>
          </x14:cfRule>
          <x14:cfRule type="cellIs" priority="249" operator="equal" id="{CEF951AF-E1C8-4EDB-8CCB-BBDDC85BF692}">
            <xm:f>Listas!$B$28</xm:f>
            <x14:dxf>
              <fill>
                <patternFill>
                  <bgColor theme="5" tint="-0.24994659260841701"/>
                </patternFill>
              </fill>
            </x14:dxf>
          </x14:cfRule>
          <x14:cfRule type="cellIs" priority="248" operator="equal" id="{8789DB1C-8F0B-4185-BDBF-DF5D12066E08}">
            <xm:f>Listas!$B$29</xm:f>
            <x14:dxf>
              <fill>
                <patternFill>
                  <bgColor theme="7" tint="0.39994506668294322"/>
                </patternFill>
              </fill>
            </x14:dxf>
          </x14:cfRule>
          <x14:cfRule type="cellIs" priority="247" operator="equal" id="{02EE891A-1827-410F-A3A5-AA3532E0F976}">
            <xm:f>Listas!$B$30</xm:f>
            <x14:dxf>
              <font>
                <color theme="0"/>
              </font>
              <fill>
                <patternFill>
                  <bgColor theme="9" tint="-0.24994659260841701"/>
                </patternFill>
              </fill>
            </x14:dxf>
          </x14:cfRule>
          <x14:cfRule type="cellIs" priority="246" operator="equal" id="{3650642C-F0D0-4C6C-AD9D-D43959DFB6ED}">
            <xm:f>Listas!$B$31</xm:f>
            <x14:dxf>
              <fill>
                <patternFill>
                  <bgColor theme="9" tint="0.39994506668294322"/>
                </patternFill>
              </fill>
            </x14:dxf>
          </x14:cfRule>
          <xm:sqref>I16</xm:sqref>
        </x14:conditionalFormatting>
        <x14:conditionalFormatting xmlns:xm="http://schemas.microsoft.com/office/excel/2006/main">
          <x14:cfRule type="cellIs" priority="241" operator="equal" id="{CC6E12F7-0E28-481E-8016-8C8B64D55CEC}">
            <xm:f>Listas!$B$36</xm:f>
            <x14:dxf>
              <fill>
                <patternFill>
                  <bgColor theme="9" tint="0.39994506668294322"/>
                </patternFill>
              </fill>
            </x14:dxf>
          </x14:cfRule>
          <x14:cfRule type="cellIs" priority="242" operator="equal" id="{330958F1-E517-4E62-ADA7-F769E873A4B1}">
            <xm:f>Listas!$B$35</xm:f>
            <x14:dxf>
              <font>
                <color theme="0"/>
              </font>
              <fill>
                <patternFill>
                  <bgColor theme="9" tint="-0.24994659260841701"/>
                </patternFill>
              </fill>
            </x14:dxf>
          </x14:cfRule>
          <x14:cfRule type="cellIs" priority="243" operator="equal" id="{44B177CC-693E-44D8-A855-FE2CB0C16470}">
            <xm:f>Listas!$B$34</xm:f>
            <x14:dxf>
              <fill>
                <patternFill>
                  <bgColor theme="7" tint="0.39994506668294322"/>
                </patternFill>
              </fill>
            </x14:dxf>
          </x14:cfRule>
          <x14:cfRule type="cellIs" priority="244" operator="equal" id="{2D5238C0-2B62-4267-9912-0740C3AD3855}">
            <xm:f>Listas!$B$33</xm:f>
            <x14:dxf>
              <fill>
                <patternFill>
                  <bgColor theme="5" tint="-0.24994659260841701"/>
                </patternFill>
              </fill>
            </x14:dxf>
          </x14:cfRule>
          <x14:cfRule type="cellIs" priority="245" operator="equal" id="{AEAF6409-5F68-424C-B315-ED814F650901}">
            <xm:f>Listas!$B$32</xm:f>
            <x14:dxf>
              <font>
                <color theme="0"/>
              </font>
              <fill>
                <patternFill>
                  <bgColor rgb="FFC00000"/>
                </patternFill>
              </fill>
            </x14:dxf>
          </x14:cfRule>
          <xm:sqref>I17</xm:sqref>
        </x14:conditionalFormatting>
        <x14:conditionalFormatting xmlns:xm="http://schemas.microsoft.com/office/excel/2006/main">
          <x14:cfRule type="cellIs" priority="236" operator="equal" id="{D40C61E6-F3EE-493B-B821-8DB0F68C8ACC}">
            <xm:f>Listas!$B$41</xm:f>
            <x14:dxf>
              <fill>
                <patternFill>
                  <bgColor theme="9" tint="0.39994506668294322"/>
                </patternFill>
              </fill>
            </x14:dxf>
          </x14:cfRule>
          <x14:cfRule type="cellIs" priority="237" operator="equal" id="{45DF0617-2CAA-468D-8FB7-4779925E338F}">
            <xm:f>Listas!$B$40</xm:f>
            <x14:dxf>
              <font>
                <color theme="0"/>
              </font>
              <fill>
                <patternFill>
                  <bgColor theme="9" tint="-0.24994659260841701"/>
                </patternFill>
              </fill>
            </x14:dxf>
          </x14:cfRule>
          <x14:cfRule type="cellIs" priority="238" operator="equal" id="{A943390C-413F-4CEA-AA35-2E97B5B82B76}">
            <xm:f>Listas!$B$39</xm:f>
            <x14:dxf>
              <fill>
                <patternFill>
                  <bgColor theme="7" tint="0.39994506668294322"/>
                </patternFill>
              </fill>
            </x14:dxf>
          </x14:cfRule>
          <x14:cfRule type="cellIs" priority="239" operator="equal" id="{95367B6F-920C-4F22-8FF9-FC33E8C35A7D}">
            <xm:f>Listas!$B$38</xm:f>
            <x14:dxf>
              <fill>
                <patternFill>
                  <bgColor theme="5" tint="-0.24994659260841701"/>
                </patternFill>
              </fill>
            </x14:dxf>
          </x14:cfRule>
          <x14:cfRule type="cellIs" priority="240" operator="equal" id="{B4569704-178F-4F1F-B6E0-25103296FCD2}">
            <xm:f>Listas!$B$37</xm:f>
            <x14:dxf>
              <font>
                <color theme="0"/>
              </font>
              <fill>
                <patternFill>
                  <bgColor rgb="FFC00000"/>
                </patternFill>
              </fill>
            </x14:dxf>
          </x14:cfRule>
          <xm:sqref>I18</xm:sqref>
        </x14:conditionalFormatting>
        <x14:conditionalFormatting xmlns:xm="http://schemas.microsoft.com/office/excel/2006/main">
          <x14:cfRule type="cellIs" priority="231" operator="equal" id="{7DE8E39E-83BB-4768-B611-D8583060263E}">
            <xm:f>Listas!$B$46</xm:f>
            <x14:dxf>
              <fill>
                <patternFill>
                  <bgColor theme="9" tint="0.39994506668294322"/>
                </patternFill>
              </fill>
            </x14:dxf>
          </x14:cfRule>
          <x14:cfRule type="cellIs" priority="232" operator="equal" id="{047AB28F-B15D-4CC3-B029-93A25B059AC1}">
            <xm:f>Listas!$B$45</xm:f>
            <x14:dxf>
              <font>
                <color theme="0"/>
              </font>
              <fill>
                <patternFill>
                  <bgColor theme="9" tint="-0.24994659260841701"/>
                </patternFill>
              </fill>
            </x14:dxf>
          </x14:cfRule>
          <x14:cfRule type="cellIs" priority="233" operator="equal" id="{CB3D00F6-90F1-4780-9B79-F85A13BC8F9B}">
            <xm:f>Listas!$B$44</xm:f>
            <x14:dxf>
              <fill>
                <patternFill>
                  <bgColor theme="7" tint="0.39994506668294322"/>
                </patternFill>
              </fill>
            </x14:dxf>
          </x14:cfRule>
          <x14:cfRule type="cellIs" priority="234" operator="equal" id="{D65E526E-6512-4E00-B928-A64B712BB78C}">
            <xm:f>Listas!$B$43</xm:f>
            <x14:dxf>
              <fill>
                <patternFill>
                  <bgColor theme="5" tint="-0.24994659260841701"/>
                </patternFill>
              </fill>
            </x14:dxf>
          </x14:cfRule>
          <x14:cfRule type="cellIs" priority="235" operator="equal" id="{BBD0124E-03D3-438A-B1A8-EAAD5856F99B}">
            <xm:f>Listas!$B$42</xm:f>
            <x14:dxf>
              <font>
                <color theme="0"/>
              </font>
              <fill>
                <patternFill>
                  <bgColor rgb="FFC00000"/>
                </patternFill>
              </fill>
            </x14:dxf>
          </x14:cfRule>
          <xm:sqref>I19</xm:sqref>
        </x14:conditionalFormatting>
        <x14:conditionalFormatting xmlns:xm="http://schemas.microsoft.com/office/excel/2006/main">
          <x14:cfRule type="cellIs" priority="230" operator="equal" id="{3A79FA31-4915-4707-BF38-ABC8EF128193}">
            <xm:f>Listas!$B$47</xm:f>
            <x14:dxf>
              <font>
                <color theme="0"/>
              </font>
              <fill>
                <patternFill>
                  <bgColor rgb="FFC00000"/>
                </patternFill>
              </fill>
            </x14:dxf>
          </x14:cfRule>
          <x14:cfRule type="cellIs" priority="229" operator="equal" id="{4119620D-2B10-4599-90A7-B238854DDF76}">
            <xm:f>Listas!$B$48</xm:f>
            <x14:dxf>
              <fill>
                <patternFill>
                  <bgColor theme="5" tint="-0.24994659260841701"/>
                </patternFill>
              </fill>
            </x14:dxf>
          </x14:cfRule>
          <x14:cfRule type="cellIs" priority="228" operator="equal" id="{A877E518-769F-40C7-A272-E0AE948F1DFF}">
            <xm:f>Listas!$B$49</xm:f>
            <x14:dxf>
              <fill>
                <patternFill>
                  <bgColor theme="7" tint="0.39994506668294322"/>
                </patternFill>
              </fill>
            </x14:dxf>
          </x14:cfRule>
          <x14:cfRule type="cellIs" priority="227" operator="equal" id="{BA5C4DA0-5E27-4384-9E8B-C545905A7600}">
            <xm:f>Listas!$B$50</xm:f>
            <x14:dxf>
              <font>
                <color theme="0"/>
              </font>
              <fill>
                <patternFill>
                  <bgColor theme="9" tint="-0.24994659260841701"/>
                </patternFill>
              </fill>
            </x14:dxf>
          </x14:cfRule>
          <x14:cfRule type="cellIs" priority="226" operator="equal" id="{A53677C8-94BC-4FA6-916B-C748DAA9196E}">
            <xm:f>Listas!$B$51</xm:f>
            <x14:dxf>
              <fill>
                <patternFill>
                  <bgColor theme="9" tint="0.39994506668294322"/>
                </patternFill>
              </fill>
            </x14:dxf>
          </x14:cfRule>
          <xm:sqref>I20</xm:sqref>
        </x14:conditionalFormatting>
        <x14:conditionalFormatting xmlns:xm="http://schemas.microsoft.com/office/excel/2006/main">
          <x14:cfRule type="cellIs" priority="222" operator="equal" id="{0EFDD1F0-BAE1-4154-BD36-1F9E6CDF877D}">
            <xm:f>Listas!$B$55</xm:f>
            <x14:dxf>
              <font>
                <color theme="0"/>
              </font>
              <fill>
                <patternFill>
                  <bgColor theme="9" tint="-0.24994659260841701"/>
                </patternFill>
              </fill>
            </x14:dxf>
          </x14:cfRule>
          <x14:cfRule type="cellIs" priority="225" operator="equal" id="{789DBF8A-2BBA-46E3-8E42-B39A046BE956}">
            <xm:f>Listas!$B$52</xm:f>
            <x14:dxf>
              <font>
                <color theme="0"/>
              </font>
              <fill>
                <patternFill>
                  <bgColor rgb="FFC00000"/>
                </patternFill>
              </fill>
            </x14:dxf>
          </x14:cfRule>
          <x14:cfRule type="cellIs" priority="224" operator="equal" id="{D0247245-E10E-4DA6-A0D4-BA9C7FAAAF30}">
            <xm:f>Listas!$B$53</xm:f>
            <x14:dxf>
              <fill>
                <patternFill>
                  <bgColor theme="5" tint="-0.24994659260841701"/>
                </patternFill>
              </fill>
            </x14:dxf>
          </x14:cfRule>
          <x14:cfRule type="cellIs" priority="223" operator="equal" id="{EACB0063-B995-47B5-9450-89DEBE231795}">
            <xm:f>Listas!$B$54</xm:f>
            <x14:dxf>
              <fill>
                <patternFill>
                  <bgColor theme="7" tint="0.39994506668294322"/>
                </patternFill>
              </fill>
            </x14:dxf>
          </x14:cfRule>
          <x14:cfRule type="cellIs" priority="221" operator="equal" id="{A950B802-5AD2-4C50-94DD-2FA679186DD0}">
            <xm:f>Listas!$B$56</xm:f>
            <x14:dxf>
              <fill>
                <patternFill>
                  <bgColor theme="9" tint="0.39994506668294322"/>
                </patternFill>
              </fill>
            </x14:dxf>
          </x14:cfRule>
          <xm:sqref>I21</xm:sqref>
        </x14:conditionalFormatting>
        <x14:conditionalFormatting xmlns:xm="http://schemas.microsoft.com/office/excel/2006/main">
          <x14:cfRule type="cellIs" priority="219" operator="equal" id="{D654A6CD-D7DA-409A-A2DD-E61B6737224A}">
            <xm:f>Listas!$B$58</xm:f>
            <x14:dxf>
              <fill>
                <patternFill>
                  <bgColor theme="5" tint="-0.24994659260841701"/>
                </patternFill>
              </fill>
            </x14:dxf>
          </x14:cfRule>
          <x14:cfRule type="cellIs" priority="218" operator="equal" id="{765B3BF8-E377-4DA4-AE1B-9E89E9ECE232}">
            <xm:f>Listas!$B$59</xm:f>
            <x14:dxf>
              <fill>
                <patternFill>
                  <bgColor theme="7" tint="0.39994506668294322"/>
                </patternFill>
              </fill>
            </x14:dxf>
          </x14:cfRule>
          <x14:cfRule type="cellIs" priority="217" operator="equal" id="{9EF9A2EE-2E11-4684-B30F-88D4752A3DAB}">
            <xm:f>Listas!$B$60</xm:f>
            <x14:dxf>
              <font>
                <color theme="0"/>
              </font>
              <fill>
                <patternFill>
                  <bgColor theme="9" tint="-0.24994659260841701"/>
                </patternFill>
              </fill>
            </x14:dxf>
          </x14:cfRule>
          <x14:cfRule type="cellIs" priority="216" operator="equal" id="{D426EB08-0E64-4273-93C5-A23799CDC01C}">
            <xm:f>Listas!$B$61</xm:f>
            <x14:dxf>
              <fill>
                <patternFill>
                  <bgColor theme="9" tint="0.39994506668294322"/>
                </patternFill>
              </fill>
            </x14:dxf>
          </x14:cfRule>
          <x14:cfRule type="cellIs" priority="220" operator="equal" id="{8F1802DD-087C-42B9-8EA9-420DED1B4960}">
            <xm:f>Listas!$B$57</xm:f>
            <x14:dxf>
              <font>
                <color theme="0"/>
              </font>
              <fill>
                <patternFill>
                  <bgColor rgb="FFC00000"/>
                </patternFill>
              </fill>
            </x14:dxf>
          </x14:cfRule>
          <xm:sqref>I22</xm:sqref>
        </x14:conditionalFormatting>
        <x14:conditionalFormatting xmlns:xm="http://schemas.microsoft.com/office/excel/2006/main">
          <x14:cfRule type="cellIs" priority="211" operator="equal" id="{7BD0CAEB-DE62-4E39-9547-EAB48D7F47E5}">
            <xm:f>Listas!$B$66</xm:f>
            <x14:dxf>
              <fill>
                <patternFill>
                  <bgColor theme="9" tint="0.39994506668294322"/>
                </patternFill>
              </fill>
            </x14:dxf>
          </x14:cfRule>
          <x14:cfRule type="cellIs" priority="212" operator="equal" id="{1F2ABE75-FF16-4636-9B19-87344FAB8510}">
            <xm:f>Listas!$B$65</xm:f>
            <x14:dxf>
              <font>
                <b val="0"/>
                <i val="0"/>
                <color theme="0"/>
              </font>
              <fill>
                <patternFill>
                  <bgColor theme="9" tint="-0.24994659260841701"/>
                </patternFill>
              </fill>
            </x14:dxf>
          </x14:cfRule>
          <x14:cfRule type="cellIs" priority="215" operator="equal" id="{D0940005-35D2-4A0D-AB21-1FD328CA8C71}">
            <xm:f>Listas!$B$62</xm:f>
            <x14:dxf>
              <font>
                <color theme="0"/>
              </font>
              <fill>
                <patternFill>
                  <bgColor rgb="FFC00000"/>
                </patternFill>
              </fill>
            </x14:dxf>
          </x14:cfRule>
          <x14:cfRule type="cellIs" priority="213" operator="equal" id="{ABDB81AF-2743-4999-B647-44FA78DD0A19}">
            <xm:f>Listas!$B$64</xm:f>
            <x14:dxf>
              <fill>
                <patternFill>
                  <bgColor theme="7" tint="0.39994506668294322"/>
                </patternFill>
              </fill>
            </x14:dxf>
          </x14:cfRule>
          <x14:cfRule type="cellIs" priority="214" operator="equal" id="{60DA5E3A-AEF9-4B9B-B9FD-DA86CE66ECA1}">
            <xm:f>Listas!$B$63</xm:f>
            <x14:dxf>
              <fill>
                <patternFill>
                  <bgColor theme="5" tint="-0.24994659260841701"/>
                </patternFill>
              </fill>
            </x14:dxf>
          </x14:cfRule>
          <xm:sqref>I23</xm:sqref>
        </x14:conditionalFormatting>
        <x14:conditionalFormatting xmlns:xm="http://schemas.microsoft.com/office/excel/2006/main">
          <x14:cfRule type="cellIs" priority="208" operator="equal" id="{200B6460-BFB1-4AC3-BEE1-B5093CD5235B}">
            <xm:f>Listas!$B$69</xm:f>
            <x14:dxf>
              <fill>
                <patternFill>
                  <bgColor theme="7" tint="0.39994506668294322"/>
                </patternFill>
              </fill>
            </x14:dxf>
          </x14:cfRule>
          <x14:cfRule type="cellIs" priority="209" operator="equal" id="{C611B935-F9F0-4015-9D13-4EA77AB69039}">
            <xm:f>Listas!$B$68</xm:f>
            <x14:dxf>
              <fill>
                <patternFill>
                  <bgColor theme="5" tint="-0.24994659260841701"/>
                </patternFill>
              </fill>
            </x14:dxf>
          </x14:cfRule>
          <x14:cfRule type="cellIs" priority="210" operator="equal" id="{3D3D83BA-421A-413D-993D-E6FF97BB88D9}">
            <xm:f>Listas!$B$67</xm:f>
            <x14:dxf>
              <font>
                <color theme="0"/>
              </font>
              <fill>
                <patternFill>
                  <bgColor rgb="FFC00000"/>
                </patternFill>
              </fill>
            </x14:dxf>
          </x14:cfRule>
          <x14:cfRule type="cellIs" priority="207" operator="equal" id="{2D35F78C-838D-44F3-A632-063428FA25BE}">
            <xm:f>Listas!$B$70</xm:f>
            <x14:dxf>
              <font>
                <color theme="0"/>
              </font>
              <fill>
                <patternFill>
                  <bgColor theme="9" tint="-0.24994659260841701"/>
                </patternFill>
              </fill>
            </x14:dxf>
          </x14:cfRule>
          <x14:cfRule type="cellIs" priority="206" operator="equal" id="{C93B311A-EE3D-4E4B-8C62-21C5EE93E67B}">
            <xm:f>Listas!$B$71</xm:f>
            <x14:dxf>
              <fill>
                <patternFill>
                  <bgColor theme="9" tint="0.39994506668294322"/>
                </patternFill>
              </fill>
            </x14:dxf>
          </x14:cfRule>
          <xm:sqref>I24</xm:sqref>
        </x14:conditionalFormatting>
        <x14:conditionalFormatting xmlns:xm="http://schemas.microsoft.com/office/excel/2006/main">
          <x14:cfRule type="cellIs" priority="203" operator="equal" id="{16584679-214E-4F98-91E1-9D62ECDCDECF}">
            <xm:f>Listas!$B$74</xm:f>
            <x14:dxf>
              <fill>
                <patternFill>
                  <bgColor theme="7" tint="0.39994506668294322"/>
                </patternFill>
              </fill>
            </x14:dxf>
          </x14:cfRule>
          <x14:cfRule type="cellIs" priority="201" operator="equal" id="{975CC4F2-E8F7-4D68-9377-77C1AA34522F}">
            <xm:f>Listas!$B$76</xm:f>
            <x14:dxf>
              <fill>
                <patternFill>
                  <bgColor theme="9" tint="0.39994506668294322"/>
                </patternFill>
              </fill>
            </x14:dxf>
          </x14:cfRule>
          <x14:cfRule type="cellIs" priority="202" operator="equal" id="{D9E711DA-BD8C-4E96-A5D4-6CC76E271316}">
            <xm:f>Listas!$B$75</xm:f>
            <x14:dxf>
              <font>
                <color theme="0"/>
              </font>
              <fill>
                <patternFill>
                  <bgColor theme="9" tint="-0.24994659260841701"/>
                </patternFill>
              </fill>
            </x14:dxf>
          </x14:cfRule>
          <x14:cfRule type="cellIs" priority="205" operator="equal" id="{C56FD235-A9FF-423E-8D68-367FCF1C0E10}">
            <xm:f>Listas!$B$72</xm:f>
            <x14:dxf>
              <font>
                <color theme="0"/>
              </font>
              <fill>
                <patternFill>
                  <bgColor rgb="FFC00000"/>
                </patternFill>
              </fill>
            </x14:dxf>
          </x14:cfRule>
          <x14:cfRule type="cellIs" priority="204" operator="equal" id="{1EC55F32-5416-4581-92AE-2420EE2D4803}">
            <xm:f>Listas!$B$73</xm:f>
            <x14:dxf>
              <fill>
                <patternFill>
                  <bgColor theme="5" tint="-0.24994659260841701"/>
                </patternFill>
              </fill>
            </x14:dxf>
          </x14:cfRule>
          <xm:sqref>I25</xm:sqref>
        </x14:conditionalFormatting>
        <x14:conditionalFormatting xmlns:xm="http://schemas.microsoft.com/office/excel/2006/main">
          <x14:cfRule type="cellIs" priority="199" operator="equal" id="{04913F2E-6816-43C7-98D2-CBAE5F2B7D10}">
            <xm:f>Listas!$B$78</xm:f>
            <x14:dxf>
              <fill>
                <patternFill>
                  <bgColor theme="5" tint="-0.24994659260841701"/>
                </patternFill>
              </fill>
            </x14:dxf>
          </x14:cfRule>
          <x14:cfRule type="cellIs" priority="196" operator="equal" id="{6D82D3DC-1925-48FB-BC5C-01A7EE4C400F}">
            <xm:f>Listas!$B$81</xm:f>
            <x14:dxf>
              <fill>
                <patternFill>
                  <bgColor theme="9" tint="0.39994506668294322"/>
                </patternFill>
              </fill>
            </x14:dxf>
          </x14:cfRule>
          <x14:cfRule type="cellIs" priority="197" operator="equal" id="{62ABB1C6-873E-4FD7-9354-5E19569D2DFB}">
            <xm:f>Listas!$B$80</xm:f>
            <x14:dxf>
              <font>
                <color theme="0"/>
              </font>
              <fill>
                <patternFill>
                  <bgColor theme="9" tint="-0.24994659260841701"/>
                </patternFill>
              </fill>
            </x14:dxf>
          </x14:cfRule>
          <x14:cfRule type="cellIs" priority="198" operator="equal" id="{A7B3B9E5-C3CC-474A-A4B7-FB96C1BBC048}">
            <xm:f>Listas!$B$79</xm:f>
            <x14:dxf>
              <fill>
                <patternFill>
                  <bgColor theme="7" tint="0.39994506668294322"/>
                </patternFill>
              </fill>
            </x14:dxf>
          </x14:cfRule>
          <x14:cfRule type="cellIs" priority="200" operator="equal" id="{AE43D269-228D-4A91-A94F-45A30CEBAD41}">
            <xm:f>Listas!$B$77</xm:f>
            <x14:dxf>
              <font>
                <color theme="0"/>
              </font>
              <fill>
                <patternFill>
                  <bgColor rgb="FFC00000"/>
                </patternFill>
              </fill>
            </x14:dxf>
          </x14:cfRule>
          <xm:sqref>I26</xm:sqref>
        </x14:conditionalFormatting>
        <x14:conditionalFormatting xmlns:xm="http://schemas.microsoft.com/office/excel/2006/main">
          <x14:cfRule type="cellIs" priority="191" operator="equal" id="{F4C804BB-F133-477C-9985-49A29E35937D}">
            <xm:f>Listas!$B$86</xm:f>
            <x14:dxf>
              <fill>
                <patternFill>
                  <bgColor theme="9" tint="0.39994506668294322"/>
                </patternFill>
              </fill>
            </x14:dxf>
          </x14:cfRule>
          <x14:cfRule type="cellIs" priority="194" operator="equal" id="{5E9CA3C2-C533-454A-AE87-06ADDE1B816D}">
            <xm:f>Listas!$B$83</xm:f>
            <x14:dxf>
              <fill>
                <patternFill>
                  <bgColor theme="5" tint="-0.24994659260841701"/>
                </patternFill>
              </fill>
            </x14:dxf>
          </x14:cfRule>
          <x14:cfRule type="cellIs" priority="195" operator="equal" id="{1ED9ADD8-8B93-4A0B-8C20-9100A37255AA}">
            <xm:f>Listas!$B$82</xm:f>
            <x14:dxf>
              <font>
                <color theme="0"/>
              </font>
              <fill>
                <patternFill>
                  <bgColor rgb="FFC00000"/>
                </patternFill>
              </fill>
            </x14:dxf>
          </x14:cfRule>
          <x14:cfRule type="cellIs" priority="193" operator="equal" id="{6AE37EF5-64FC-4018-8D44-B78C66C5EF2D}">
            <xm:f>Listas!$B$84</xm:f>
            <x14:dxf>
              <fill>
                <patternFill>
                  <bgColor theme="7" tint="0.39994506668294322"/>
                </patternFill>
              </fill>
            </x14:dxf>
          </x14:cfRule>
          <x14:cfRule type="cellIs" priority="192" operator="equal" id="{8D9CD1FD-7C0E-491C-BFBC-646A0B64F4C4}">
            <xm:f>Listas!$B$85</xm:f>
            <x14:dxf>
              <font>
                <color theme="0"/>
              </font>
              <fill>
                <patternFill>
                  <bgColor theme="9" tint="-0.24994659260841701"/>
                </patternFill>
              </fill>
            </x14:dxf>
          </x14:cfRule>
          <xm:sqref>I27</xm:sqref>
        </x14:conditionalFormatting>
        <x14:conditionalFormatting xmlns:xm="http://schemas.microsoft.com/office/excel/2006/main">
          <x14:cfRule type="cellIs" priority="190" operator="equal" id="{ECB4017F-57F9-40BC-85AD-1C8B856D706F}">
            <xm:f>Listas!$B$87</xm:f>
            <x14:dxf>
              <font>
                <color theme="0"/>
              </font>
              <fill>
                <patternFill>
                  <bgColor rgb="FFC00000"/>
                </patternFill>
              </fill>
            </x14:dxf>
          </x14:cfRule>
          <x14:cfRule type="cellIs" priority="189" operator="equal" id="{4F239048-1BD2-401B-86A3-480F55056167}">
            <xm:f>Listas!$B$88</xm:f>
            <x14:dxf>
              <fill>
                <patternFill>
                  <bgColor theme="5" tint="-0.24994659260841701"/>
                </patternFill>
              </fill>
            </x14:dxf>
          </x14:cfRule>
          <x14:cfRule type="cellIs" priority="188" operator="equal" id="{1AB03DAD-6DC4-4934-9B29-DDE58CF444E5}">
            <xm:f>Listas!$B$89</xm:f>
            <x14:dxf>
              <fill>
                <patternFill>
                  <bgColor theme="7" tint="0.39994506668294322"/>
                </patternFill>
              </fill>
            </x14:dxf>
          </x14:cfRule>
          <x14:cfRule type="cellIs" priority="187" operator="equal" id="{042E034C-C2DE-4C59-9E15-3FE442EC6CB5}">
            <xm:f>Listas!$B$90</xm:f>
            <x14:dxf>
              <font>
                <color theme="0"/>
              </font>
              <fill>
                <patternFill>
                  <bgColor theme="9" tint="-0.24994659260841701"/>
                </patternFill>
              </fill>
            </x14:dxf>
          </x14:cfRule>
          <x14:cfRule type="cellIs" priority="186" operator="equal" id="{E02C654B-52ED-471A-B4D6-9D5FE01E3A2C}">
            <xm:f>Listas!$B$91</xm:f>
            <x14:dxf>
              <fill>
                <patternFill>
                  <bgColor theme="9" tint="0.39994506668294322"/>
                </patternFill>
              </fill>
            </x14:dxf>
          </x14:cfRule>
          <xm:sqref>I28</xm:sqref>
        </x14:conditionalFormatting>
        <x14:conditionalFormatting xmlns:xm="http://schemas.microsoft.com/office/excel/2006/main">
          <x14:cfRule type="cellIs" priority="182" operator="equal" id="{0CBC1ADA-F5CF-417B-A773-02250000C477}">
            <xm:f>Listas!$B$95</xm:f>
            <x14:dxf>
              <font>
                <color theme="0"/>
              </font>
              <fill>
                <patternFill>
                  <bgColor theme="9" tint="-0.24994659260841701"/>
                </patternFill>
              </fill>
            </x14:dxf>
          </x14:cfRule>
          <x14:cfRule type="cellIs" priority="185" operator="equal" id="{3251D612-DAEE-405A-BB98-DCED4A863A07}">
            <xm:f>Listas!$B$92</xm:f>
            <x14:dxf>
              <font>
                <color theme="0"/>
              </font>
              <fill>
                <patternFill>
                  <bgColor rgb="FFC00000"/>
                </patternFill>
              </fill>
            </x14:dxf>
          </x14:cfRule>
          <x14:cfRule type="cellIs" priority="184" operator="equal" id="{B700BB4A-256C-4AFC-8B76-61B34753A32B}">
            <xm:f>Listas!$B$93</xm:f>
            <x14:dxf>
              <fill>
                <patternFill>
                  <bgColor theme="5" tint="-0.24994659260841701"/>
                </patternFill>
              </fill>
            </x14:dxf>
          </x14:cfRule>
          <x14:cfRule type="cellIs" priority="183" operator="equal" id="{D83796D8-32A4-40A8-9A77-208D032A5E72}">
            <xm:f>Listas!$B$94</xm:f>
            <x14:dxf>
              <fill>
                <patternFill>
                  <bgColor theme="7" tint="0.39994506668294322"/>
                </patternFill>
              </fill>
            </x14:dxf>
          </x14:cfRule>
          <x14:cfRule type="cellIs" priority="181" operator="equal" id="{AC3EE33C-D8CE-4209-9414-F7A62EA5F6C3}">
            <xm:f>Listas!$B$96</xm:f>
            <x14:dxf>
              <fill>
                <patternFill>
                  <bgColor theme="9" tint="0.39994506668294322"/>
                </patternFill>
              </fill>
            </x14:dxf>
          </x14:cfRule>
          <xm:sqref>I29</xm:sqref>
        </x14:conditionalFormatting>
        <x14:conditionalFormatting xmlns:xm="http://schemas.microsoft.com/office/excel/2006/main">
          <x14:cfRule type="cellIs" priority="180" operator="equal" id="{735E6FFD-0876-4A82-84FC-AFE34BDAA043}">
            <xm:f>Listas!$B$97</xm:f>
            <x14:dxf>
              <font>
                <color theme="0"/>
              </font>
              <fill>
                <patternFill>
                  <bgColor rgb="FFC00000"/>
                </patternFill>
              </fill>
            </x14:dxf>
          </x14:cfRule>
          <x14:cfRule type="cellIs" priority="179" operator="equal" id="{50BFC114-C3E0-40BB-8A8E-2686C1452C78}">
            <xm:f>Listas!$B$98</xm:f>
            <x14:dxf>
              <fill>
                <patternFill>
                  <bgColor theme="5" tint="-0.24994659260841701"/>
                </patternFill>
              </fill>
            </x14:dxf>
          </x14:cfRule>
          <x14:cfRule type="cellIs" priority="178" operator="equal" id="{75FF58E2-E49E-4B6F-BE69-5C923A2994AE}">
            <xm:f>Listas!$B$99</xm:f>
            <x14:dxf>
              <fill>
                <patternFill>
                  <bgColor theme="7" tint="0.39994506668294322"/>
                </patternFill>
              </fill>
            </x14:dxf>
          </x14:cfRule>
          <x14:cfRule type="cellIs" priority="177" operator="equal" id="{36450885-F2F9-4FE0-B6AD-DEDA324B3990}">
            <xm:f>Listas!$B$100</xm:f>
            <x14:dxf>
              <font>
                <color theme="0"/>
              </font>
              <fill>
                <patternFill>
                  <bgColor theme="9" tint="-0.24994659260841701"/>
                </patternFill>
              </fill>
            </x14:dxf>
          </x14:cfRule>
          <x14:cfRule type="cellIs" priority="176" operator="equal" id="{4A8302CC-81E8-428E-9048-9AD0520F0D9E}">
            <xm:f>Listas!$B$101</xm:f>
            <x14:dxf>
              <fill>
                <patternFill>
                  <bgColor theme="9" tint="0.39994506668294322"/>
                </patternFill>
              </fill>
            </x14:dxf>
          </x14:cfRule>
          <xm:sqref>I30</xm:sqref>
        </x14:conditionalFormatting>
        <x14:conditionalFormatting xmlns:xm="http://schemas.microsoft.com/office/excel/2006/main">
          <x14:cfRule type="cellIs" priority="175" operator="equal" id="{F5453094-1D56-4257-B63F-A29B34B71352}">
            <xm:f>Listas!$B$102</xm:f>
            <x14:dxf>
              <font>
                <color theme="0"/>
              </font>
              <fill>
                <patternFill>
                  <bgColor rgb="FFC00000"/>
                </patternFill>
              </fill>
            </x14:dxf>
          </x14:cfRule>
          <x14:cfRule type="cellIs" priority="174" operator="equal" id="{10445543-7388-4DE4-94C6-0C0F1E6098E0}">
            <xm:f>Listas!$B$103</xm:f>
            <x14:dxf>
              <fill>
                <patternFill>
                  <bgColor theme="5" tint="-0.24994659260841701"/>
                </patternFill>
              </fill>
            </x14:dxf>
          </x14:cfRule>
          <x14:cfRule type="cellIs" priority="173" operator="equal" id="{F73FE432-FA63-40E2-A7AC-57652D348D37}">
            <xm:f>Listas!$B$104</xm:f>
            <x14:dxf>
              <fill>
                <patternFill>
                  <bgColor theme="7" tint="0.39994506668294322"/>
                </patternFill>
              </fill>
            </x14:dxf>
          </x14:cfRule>
          <x14:cfRule type="cellIs" priority="172" operator="equal" id="{93D697BE-D7E1-4CB7-8F72-2C31565C313D}">
            <xm:f>Listas!$B$105</xm:f>
            <x14:dxf>
              <font>
                <color theme="0"/>
              </font>
              <fill>
                <patternFill>
                  <bgColor theme="9" tint="-0.24994659260841701"/>
                </patternFill>
              </fill>
            </x14:dxf>
          </x14:cfRule>
          <x14:cfRule type="cellIs" priority="171" operator="equal" id="{88248115-D8CD-461E-BD0D-A7D503FD4664}">
            <xm:f>Listas!$B$106</xm:f>
            <x14:dxf>
              <fill>
                <patternFill>
                  <bgColor theme="9" tint="0.39994506668294322"/>
                </patternFill>
              </fill>
            </x14:dxf>
          </x14:cfRule>
          <xm:sqref>I31</xm:sqref>
        </x14:conditionalFormatting>
        <x14:conditionalFormatting xmlns:xm="http://schemas.microsoft.com/office/excel/2006/main">
          <x14:cfRule type="cellIs" priority="170" operator="equal" id="{91CD4D4F-3602-4B45-9C47-130AC6691DB8}">
            <xm:f>Listas!$B$107</xm:f>
            <x14:dxf>
              <font>
                <color theme="0"/>
              </font>
              <fill>
                <patternFill>
                  <bgColor rgb="FFC00000"/>
                </patternFill>
              </fill>
            </x14:dxf>
          </x14:cfRule>
          <x14:cfRule type="cellIs" priority="169" operator="equal" id="{5FA4F88D-1D13-4393-B3AE-3CE60B6DBA7D}">
            <xm:f>Listas!$B$108</xm:f>
            <x14:dxf>
              <fill>
                <patternFill>
                  <bgColor theme="5" tint="-0.24994659260841701"/>
                </patternFill>
              </fill>
            </x14:dxf>
          </x14:cfRule>
          <x14:cfRule type="cellIs" priority="168" operator="equal" id="{7FF360D9-20CD-4BB1-B0B8-741AC0D31613}">
            <xm:f>Listas!$B$109</xm:f>
            <x14:dxf>
              <fill>
                <patternFill>
                  <bgColor theme="7" tint="0.39994506668294322"/>
                </patternFill>
              </fill>
            </x14:dxf>
          </x14:cfRule>
          <x14:cfRule type="cellIs" priority="167" operator="equal" id="{379379D0-C5E5-4A61-864F-E64575764FD4}">
            <xm:f>Listas!$B$110</xm:f>
            <x14:dxf>
              <font>
                <color theme="0"/>
              </font>
              <fill>
                <patternFill>
                  <bgColor theme="9" tint="-0.24994659260841701"/>
                </patternFill>
              </fill>
            </x14:dxf>
          </x14:cfRule>
          <x14:cfRule type="cellIs" priority="166" operator="equal" id="{40ACF1B9-B309-40F2-A737-A7097344AAB9}">
            <xm:f>Listas!$B$111</xm:f>
            <x14:dxf>
              <fill>
                <patternFill>
                  <bgColor theme="9" tint="0.39994506668294322"/>
                </patternFill>
              </fill>
            </x14:dxf>
          </x14:cfRule>
          <xm:sqref>I32</xm:sqref>
        </x14:conditionalFormatting>
        <x14:conditionalFormatting xmlns:xm="http://schemas.microsoft.com/office/excel/2006/main">
          <x14:cfRule type="cellIs" priority="161" operator="equal" id="{F941EF0C-6AA1-4152-A637-46C47860A8E5}">
            <xm:f>Listas!$B$116</xm:f>
            <x14:dxf>
              <fill>
                <patternFill>
                  <bgColor theme="9" tint="0.39994506668294322"/>
                </patternFill>
              </fill>
            </x14:dxf>
          </x14:cfRule>
          <x14:cfRule type="cellIs" priority="162" operator="equal" id="{A94CA27E-744A-4AE2-A666-778F3915801A}">
            <xm:f>Listas!$B$115</xm:f>
            <x14:dxf>
              <font>
                <color theme="0"/>
              </font>
              <fill>
                <patternFill>
                  <bgColor theme="9" tint="-0.24994659260841701"/>
                </patternFill>
              </fill>
            </x14:dxf>
          </x14:cfRule>
          <x14:cfRule type="cellIs" priority="164" operator="equal" id="{97CCCF75-C7E0-4D07-8B3F-DEFCB1D42041}">
            <xm:f>Listas!$B$113</xm:f>
            <x14:dxf>
              <fill>
                <patternFill>
                  <bgColor theme="5" tint="-0.24994659260841701"/>
                </patternFill>
              </fill>
            </x14:dxf>
          </x14:cfRule>
          <x14:cfRule type="cellIs" priority="163" operator="equal" id="{E4BE28CE-6395-4BDD-A56E-5FFA34AFE5E9}">
            <xm:f>Listas!$B$114</xm:f>
            <x14:dxf>
              <fill>
                <patternFill>
                  <bgColor theme="7" tint="0.39994506668294322"/>
                </patternFill>
              </fill>
            </x14:dxf>
          </x14:cfRule>
          <x14:cfRule type="cellIs" priority="165" operator="equal" id="{B10DD5AF-C9A4-48AD-94A3-2750D487E707}">
            <xm:f>Listas!$B$112</xm:f>
            <x14:dxf>
              <font>
                <color theme="0"/>
              </font>
              <fill>
                <patternFill>
                  <bgColor rgb="FFC00000"/>
                </patternFill>
              </fill>
            </x14:dxf>
          </x14:cfRule>
          <xm:sqref>I33</xm:sqref>
        </x14:conditionalFormatting>
        <x14:conditionalFormatting xmlns:xm="http://schemas.microsoft.com/office/excel/2006/main">
          <x14:cfRule type="cellIs" priority="156" operator="equal" id="{E9D6223A-33ED-4F48-863D-4749FFF8C549}">
            <xm:f>Listas!$B$121</xm:f>
            <x14:dxf>
              <fill>
                <patternFill>
                  <bgColor theme="9" tint="0.39994506668294322"/>
                </patternFill>
              </fill>
            </x14:dxf>
          </x14:cfRule>
          <x14:cfRule type="cellIs" priority="157" operator="equal" id="{DB47A9DC-C527-4152-AE72-3035CCAE2298}">
            <xm:f>Listas!$B$120</xm:f>
            <x14:dxf>
              <font>
                <color theme="0"/>
              </font>
              <fill>
                <patternFill>
                  <bgColor theme="9" tint="-0.24994659260841701"/>
                </patternFill>
              </fill>
            </x14:dxf>
          </x14:cfRule>
          <x14:cfRule type="cellIs" priority="158" operator="equal" id="{8F93BC60-8B26-416C-A390-D82FF6DB57B9}">
            <xm:f>Listas!$B$119</xm:f>
            <x14:dxf>
              <fill>
                <patternFill>
                  <bgColor theme="7" tint="0.39994506668294322"/>
                </patternFill>
              </fill>
            </x14:dxf>
          </x14:cfRule>
          <x14:cfRule type="cellIs" priority="159" operator="equal" id="{976E620E-7BF7-4588-9FF0-B6549FF29111}">
            <xm:f>Listas!$B$118</xm:f>
            <x14:dxf>
              <fill>
                <patternFill>
                  <bgColor theme="5" tint="-0.24994659260841701"/>
                </patternFill>
              </fill>
            </x14:dxf>
          </x14:cfRule>
          <x14:cfRule type="cellIs" priority="160" operator="equal" id="{1E74BFC9-DCC2-4250-B738-A23A1D9A2416}">
            <xm:f>Listas!$B$117</xm:f>
            <x14:dxf>
              <font>
                <color theme="0"/>
              </font>
              <fill>
                <patternFill>
                  <bgColor rgb="FFC00000"/>
                </patternFill>
              </fill>
            </x14:dxf>
          </x14:cfRule>
          <xm:sqref>I34</xm:sqref>
        </x14:conditionalFormatting>
        <x14:conditionalFormatting xmlns:xm="http://schemas.microsoft.com/office/excel/2006/main">
          <x14:cfRule type="cellIs" priority="152" operator="equal" id="{DFC6645C-556C-4B9B-B7C8-DFD15649DE52}">
            <xm:f>Listas!$B$125</xm:f>
            <x14:dxf>
              <font>
                <color theme="0"/>
              </font>
              <fill>
                <patternFill>
                  <bgColor theme="9" tint="-0.24994659260841701"/>
                </patternFill>
              </fill>
            </x14:dxf>
          </x14:cfRule>
          <x14:cfRule type="cellIs" priority="153" operator="equal" id="{A17B0D66-70E9-4999-80E9-FDDE30F2728D}">
            <xm:f>Listas!$B$124</xm:f>
            <x14:dxf>
              <fill>
                <patternFill>
                  <bgColor theme="7" tint="0.39994506668294322"/>
                </patternFill>
              </fill>
            </x14:dxf>
          </x14:cfRule>
          <x14:cfRule type="cellIs" priority="154" operator="equal" id="{9CA1FCB5-31E9-4ADF-9D1B-287D85867369}">
            <xm:f>Listas!$B$123</xm:f>
            <x14:dxf>
              <fill>
                <patternFill>
                  <bgColor theme="5" tint="-0.24994659260841701"/>
                </patternFill>
              </fill>
            </x14:dxf>
          </x14:cfRule>
          <x14:cfRule type="cellIs" priority="155" operator="equal" id="{1C932699-4869-48AF-B571-3562A22A5173}">
            <xm:f>Listas!$B$122</xm:f>
            <x14:dxf>
              <font>
                <color theme="0"/>
              </font>
              <fill>
                <patternFill>
                  <bgColor rgb="FFC00000"/>
                </patternFill>
              </fill>
            </x14:dxf>
          </x14:cfRule>
          <x14:cfRule type="cellIs" priority="151" operator="equal" id="{C9532970-18BC-4F24-BB4F-8068E7900F90}">
            <xm:f>Listas!$B$126</xm:f>
            <x14:dxf>
              <fill>
                <patternFill>
                  <bgColor theme="9" tint="0.39994506668294322"/>
                </patternFill>
              </fill>
            </x14:dxf>
          </x14:cfRule>
          <xm:sqref>I35</xm:sqref>
        </x14:conditionalFormatting>
        <x14:conditionalFormatting xmlns:xm="http://schemas.microsoft.com/office/excel/2006/main">
          <x14:cfRule type="cellIs" priority="146" operator="equal" id="{B836EF3C-DB18-46F4-804D-C3B22B168BD8}">
            <xm:f>Listas!$B$131</xm:f>
            <x14:dxf>
              <fill>
                <patternFill>
                  <bgColor theme="9" tint="0.39994506668294322"/>
                </patternFill>
              </fill>
            </x14:dxf>
          </x14:cfRule>
          <x14:cfRule type="cellIs" priority="147" operator="equal" id="{B8612AAC-A074-49DA-8418-BDC4C94B1BDE}">
            <xm:f>Listas!$B$130</xm:f>
            <x14:dxf>
              <font>
                <color theme="0"/>
              </font>
              <fill>
                <patternFill>
                  <bgColor theme="9" tint="-0.24994659260841701"/>
                </patternFill>
              </fill>
            </x14:dxf>
          </x14:cfRule>
          <x14:cfRule type="cellIs" priority="148" operator="equal" id="{47A01AD1-FC81-4D17-B34A-89422EA9B0D1}">
            <xm:f>Listas!$B$129</xm:f>
            <x14:dxf>
              <fill>
                <patternFill>
                  <bgColor theme="7" tint="0.39994506668294322"/>
                </patternFill>
              </fill>
            </x14:dxf>
          </x14:cfRule>
          <x14:cfRule type="cellIs" priority="149" operator="equal" id="{E7EDB270-D9C8-4909-A551-73E73CBCD692}">
            <xm:f>Listas!$B$128</xm:f>
            <x14:dxf>
              <fill>
                <patternFill>
                  <bgColor theme="5" tint="-0.24994659260841701"/>
                </patternFill>
              </fill>
            </x14:dxf>
          </x14:cfRule>
          <x14:cfRule type="cellIs" priority="150" operator="equal" id="{9EF15B29-5971-425B-9B41-A8FCECB98391}">
            <xm:f>Listas!$B$127</xm:f>
            <x14:dxf>
              <font>
                <color theme="0"/>
              </font>
              <fill>
                <patternFill>
                  <bgColor rgb="FFC00000"/>
                </patternFill>
              </fill>
            </x14:dxf>
          </x14:cfRule>
          <xm:sqref>I36</xm:sqref>
        </x14:conditionalFormatting>
        <x14:conditionalFormatting xmlns:xm="http://schemas.microsoft.com/office/excel/2006/main">
          <x14:cfRule type="cellIs" priority="141" operator="equal" id="{4318FB77-B38A-48A7-908C-162F120EA1A1}">
            <xm:f>Listas!$B$136</xm:f>
            <x14:dxf>
              <fill>
                <patternFill>
                  <bgColor theme="9" tint="0.39994506668294322"/>
                </patternFill>
              </fill>
            </x14:dxf>
          </x14:cfRule>
          <x14:cfRule type="cellIs" priority="143" operator="equal" id="{6F161E58-76AA-4BE2-913A-551BBE7FFED9}">
            <xm:f>Listas!$B$134</xm:f>
            <x14:dxf>
              <fill>
                <patternFill>
                  <bgColor theme="7" tint="0.39994506668294322"/>
                </patternFill>
              </fill>
            </x14:dxf>
          </x14:cfRule>
          <x14:cfRule type="cellIs" priority="142" operator="equal" id="{13304388-88DA-4276-9AC5-7F2C97369EB0}">
            <xm:f>Listas!$B$135</xm:f>
            <x14:dxf>
              <font>
                <color theme="0"/>
              </font>
              <fill>
                <patternFill>
                  <bgColor theme="9" tint="-0.24994659260841701"/>
                </patternFill>
              </fill>
            </x14:dxf>
          </x14:cfRule>
          <x14:cfRule type="cellIs" priority="145" operator="equal" id="{56C04DDE-9D86-4A09-B106-D92F4A80CDB8}">
            <xm:f>Listas!$B$132</xm:f>
            <x14:dxf>
              <font>
                <color theme="0"/>
              </font>
              <fill>
                <patternFill>
                  <bgColor rgb="FFC00000"/>
                </patternFill>
              </fill>
            </x14:dxf>
          </x14:cfRule>
          <x14:cfRule type="cellIs" priority="144" operator="equal" id="{6D4F5063-486A-4939-978B-E3CC2D977DDB}">
            <xm:f>Listas!$B$133</xm:f>
            <x14:dxf>
              <fill>
                <patternFill>
                  <bgColor theme="5" tint="-0.24994659260841701"/>
                </patternFill>
              </fill>
            </x14:dxf>
          </x14:cfRule>
          <xm:sqref>I37</xm:sqref>
        </x14:conditionalFormatting>
        <x14:conditionalFormatting xmlns:xm="http://schemas.microsoft.com/office/excel/2006/main">
          <x14:cfRule type="cellIs" priority="140" operator="equal" id="{2B9BAA04-DB7F-41A7-AA72-8AAF15B93004}">
            <xm:f>Listas!$B$137</xm:f>
            <x14:dxf>
              <font>
                <color theme="0"/>
              </font>
              <fill>
                <patternFill>
                  <bgColor rgb="FFC00000"/>
                </patternFill>
              </fill>
            </x14:dxf>
          </x14:cfRule>
          <x14:cfRule type="cellIs" priority="139" operator="equal" id="{BA1E35D5-D2CC-4ADD-9E6B-8CB810E2047E}">
            <xm:f>Listas!$B$138</xm:f>
            <x14:dxf>
              <fill>
                <patternFill>
                  <bgColor theme="5" tint="-0.24994659260841701"/>
                </patternFill>
              </fill>
            </x14:dxf>
          </x14:cfRule>
          <x14:cfRule type="cellIs" priority="138" operator="equal" id="{9984412C-C926-440D-85DD-628423CAF73E}">
            <xm:f>Listas!$B$139</xm:f>
            <x14:dxf>
              <fill>
                <patternFill>
                  <bgColor theme="7" tint="0.39994506668294322"/>
                </patternFill>
              </fill>
            </x14:dxf>
          </x14:cfRule>
          <x14:cfRule type="cellIs" priority="137" operator="equal" id="{B3D6E37F-4151-4BCB-B91D-F15DCF6FAB74}">
            <xm:f>Listas!$B$140</xm:f>
            <x14:dxf>
              <font>
                <color theme="0"/>
              </font>
              <fill>
                <patternFill>
                  <bgColor theme="9" tint="-0.24994659260841701"/>
                </patternFill>
              </fill>
            </x14:dxf>
          </x14:cfRule>
          <x14:cfRule type="cellIs" priority="136" operator="equal" id="{36195D20-30EF-4D1D-9BC0-A4B67FD4633A}">
            <xm:f>Listas!$B$141</xm:f>
            <x14:dxf>
              <fill>
                <patternFill>
                  <bgColor theme="9" tint="0.39994506668294322"/>
                </patternFill>
              </fill>
            </x14:dxf>
          </x14:cfRule>
          <xm:sqref>I38</xm:sqref>
        </x14:conditionalFormatting>
        <x14:conditionalFormatting xmlns:xm="http://schemas.microsoft.com/office/excel/2006/main">
          <x14:cfRule type="cellIs" priority="135" operator="equal" id="{5B9BB170-50B0-4F5D-87FF-E304D0FC072A}">
            <xm:f>Listas!$B$142</xm:f>
            <x14:dxf>
              <font>
                <color theme="0"/>
              </font>
              <fill>
                <patternFill>
                  <bgColor rgb="FFC00000"/>
                </patternFill>
              </fill>
            </x14:dxf>
          </x14:cfRule>
          <x14:cfRule type="cellIs" priority="134" operator="equal" id="{83AA4980-9862-4B69-9C4A-C0B496115F80}">
            <xm:f>Listas!$B$143</xm:f>
            <x14:dxf>
              <fill>
                <patternFill>
                  <bgColor theme="5" tint="-0.24994659260841701"/>
                </patternFill>
              </fill>
            </x14:dxf>
          </x14:cfRule>
          <x14:cfRule type="cellIs" priority="133" operator="equal" id="{61DA5485-691D-4710-9E39-A9801C4D8F4E}">
            <xm:f>Listas!$B$144</xm:f>
            <x14:dxf>
              <fill>
                <patternFill>
                  <bgColor theme="7" tint="0.39994506668294322"/>
                </patternFill>
              </fill>
            </x14:dxf>
          </x14:cfRule>
          <x14:cfRule type="cellIs" priority="132" operator="equal" id="{28C03B38-BD1C-42BC-B7AE-AF6B3556F268}">
            <xm:f>Listas!$B$145</xm:f>
            <x14:dxf>
              <font>
                <color theme="0"/>
              </font>
              <fill>
                <patternFill>
                  <bgColor theme="9" tint="-0.24994659260841701"/>
                </patternFill>
              </fill>
            </x14:dxf>
          </x14:cfRule>
          <x14:cfRule type="cellIs" priority="131" operator="equal" id="{8CABFDE7-99F8-4AD4-8F16-D3FED2BC5A8A}">
            <xm:f>Listas!$B$146</xm:f>
            <x14:dxf>
              <fill>
                <patternFill>
                  <bgColor theme="9" tint="0.39994506668294322"/>
                </patternFill>
              </fill>
            </x14:dxf>
          </x14:cfRule>
          <xm:sqref>I39</xm:sqref>
        </x14:conditionalFormatting>
        <x14:conditionalFormatting xmlns:xm="http://schemas.microsoft.com/office/excel/2006/main">
          <x14:cfRule type="cellIs" priority="130" operator="equal" id="{36EE02FC-5939-4372-9994-8E696DF6F262}">
            <xm:f>Listas!$B$147</xm:f>
            <x14:dxf>
              <font>
                <color theme="0"/>
              </font>
              <fill>
                <patternFill>
                  <bgColor rgb="FFC00000"/>
                </patternFill>
              </fill>
            </x14:dxf>
          </x14:cfRule>
          <x14:cfRule type="cellIs" priority="126" operator="equal" id="{1E2429B6-8627-40A4-8AD7-47761C7E984C}">
            <xm:f>Listas!$B$151</xm:f>
            <x14:dxf>
              <fill>
                <patternFill>
                  <bgColor theme="9" tint="0.39994506668294322"/>
                </patternFill>
              </fill>
            </x14:dxf>
          </x14:cfRule>
          <x14:cfRule type="cellIs" priority="127" operator="equal" id="{C8743DC2-61A1-408E-8B12-346FA20723FD}">
            <xm:f>Listas!$B$150</xm:f>
            <x14:dxf>
              <font>
                <color theme="0"/>
              </font>
              <fill>
                <patternFill>
                  <bgColor theme="9" tint="-0.24994659260841701"/>
                </patternFill>
              </fill>
            </x14:dxf>
          </x14:cfRule>
          <x14:cfRule type="cellIs" priority="128" operator="equal" id="{F42C88DF-00EA-4443-BE60-3B7B0976FB2F}">
            <xm:f>Listas!$B$149</xm:f>
            <x14:dxf>
              <fill>
                <patternFill>
                  <bgColor theme="7" tint="0.39994506668294322"/>
                </patternFill>
              </fill>
            </x14:dxf>
          </x14:cfRule>
          <x14:cfRule type="cellIs" priority="129" operator="equal" id="{308BF80E-F668-4C2F-A3D2-F408B8DE4B09}">
            <xm:f>Listas!$B$148</xm:f>
            <x14:dxf>
              <fill>
                <patternFill>
                  <bgColor theme="5" tint="-0.24994659260841701"/>
                </patternFill>
              </fill>
            </x14:dxf>
          </x14:cfRule>
          <xm:sqref>I40</xm:sqref>
        </x14:conditionalFormatting>
        <x14:conditionalFormatting xmlns:xm="http://schemas.microsoft.com/office/excel/2006/main">
          <x14:cfRule type="cellIs" priority="121" operator="equal" id="{866BD46B-4BB5-409A-A955-08A3E23B5B81}">
            <xm:f>Listas!$B$156</xm:f>
            <x14:dxf>
              <fill>
                <patternFill>
                  <bgColor theme="9" tint="0.39994506668294322"/>
                </patternFill>
              </fill>
            </x14:dxf>
          </x14:cfRule>
          <x14:cfRule type="cellIs" priority="123" operator="equal" id="{7683F977-170B-44C1-A28B-E445B2BE8597}">
            <xm:f>Listas!$B$154</xm:f>
            <x14:dxf>
              <fill>
                <patternFill>
                  <bgColor theme="7" tint="0.39994506668294322"/>
                </patternFill>
              </fill>
            </x14:dxf>
          </x14:cfRule>
          <x14:cfRule type="cellIs" priority="124" operator="equal" id="{B3A60FDC-090A-4716-8541-60760AE002D3}">
            <xm:f>Listas!$B$153</xm:f>
            <x14:dxf>
              <fill>
                <patternFill>
                  <bgColor theme="5" tint="-0.24994659260841701"/>
                </patternFill>
              </fill>
            </x14:dxf>
          </x14:cfRule>
          <x14:cfRule type="cellIs" priority="125" operator="equal" id="{F514DACB-3E04-43A0-B48A-226B10943F31}">
            <xm:f>Listas!$B$152</xm:f>
            <x14:dxf>
              <font>
                <color theme="0"/>
              </font>
              <fill>
                <patternFill>
                  <bgColor rgb="FFC00000"/>
                </patternFill>
              </fill>
            </x14:dxf>
          </x14:cfRule>
          <x14:cfRule type="cellIs" priority="122" operator="equal" id="{2A70A8C8-9488-4F24-83BC-E92E655E503F}">
            <xm:f>Listas!$B$155</xm:f>
            <x14:dxf>
              <font>
                <color theme="0"/>
              </font>
              <fill>
                <patternFill>
                  <bgColor theme="9" tint="-0.24994659260841701"/>
                </patternFill>
              </fill>
            </x14:dxf>
          </x14:cfRule>
          <xm:sqref>I41</xm:sqref>
        </x14:conditionalFormatting>
        <x14:conditionalFormatting xmlns:xm="http://schemas.microsoft.com/office/excel/2006/main">
          <x14:cfRule type="cellIs" priority="116" operator="equal" id="{879FBA94-7507-4D4B-8EFF-F682971ECAB9}">
            <xm:f>Listas!$B$161</xm:f>
            <x14:dxf>
              <fill>
                <patternFill>
                  <bgColor theme="9" tint="0.39994506668294322"/>
                </patternFill>
              </fill>
            </x14:dxf>
          </x14:cfRule>
          <x14:cfRule type="cellIs" priority="117" operator="equal" id="{977133A0-A34A-4279-96C6-C513D35FC2E3}">
            <xm:f>Listas!$B$160</xm:f>
            <x14:dxf>
              <font>
                <color theme="0"/>
              </font>
              <fill>
                <patternFill>
                  <bgColor theme="9" tint="-0.24994659260841701"/>
                </patternFill>
              </fill>
            </x14:dxf>
          </x14:cfRule>
          <x14:cfRule type="cellIs" priority="118" operator="equal" id="{A84BBDC7-AC25-40F5-99C2-B514D6FA85B1}">
            <xm:f>Listas!$B$159</xm:f>
            <x14:dxf>
              <fill>
                <patternFill>
                  <bgColor theme="7" tint="0.39994506668294322"/>
                </patternFill>
              </fill>
            </x14:dxf>
          </x14:cfRule>
          <x14:cfRule type="cellIs" priority="119" operator="equal" id="{02E19F99-6A4A-4DA7-8384-87656A411FC0}">
            <xm:f>Listas!$B$158</xm:f>
            <x14:dxf>
              <fill>
                <patternFill>
                  <bgColor theme="5" tint="-0.24994659260841701"/>
                </patternFill>
              </fill>
            </x14:dxf>
          </x14:cfRule>
          <x14:cfRule type="cellIs" priority="120" operator="equal" id="{963417D6-6D9F-4000-8F62-61C38690BC1D}">
            <xm:f>Listas!$B$157</xm:f>
            <x14:dxf>
              <font>
                <color theme="0"/>
              </font>
              <fill>
                <patternFill>
                  <bgColor rgb="FFC00000"/>
                </patternFill>
              </fill>
            </x14:dxf>
          </x14:cfRule>
          <xm:sqref>I42</xm:sqref>
        </x14:conditionalFormatting>
        <x14:conditionalFormatting xmlns:xm="http://schemas.microsoft.com/office/excel/2006/main">
          <x14:cfRule type="cellIs" priority="115" operator="equal" id="{DEB8AB71-6433-436A-A7C4-526581557CB2}">
            <xm:f>Listas!$B$162</xm:f>
            <x14:dxf>
              <font>
                <color theme="0"/>
              </font>
              <fill>
                <patternFill>
                  <bgColor rgb="FFC00000"/>
                </patternFill>
              </fill>
            </x14:dxf>
          </x14:cfRule>
          <x14:cfRule type="cellIs" priority="114" operator="equal" id="{CF4D2191-55FB-4B21-A8F0-41ACDB78D795}">
            <xm:f>Listas!$B$163</xm:f>
            <x14:dxf>
              <fill>
                <patternFill>
                  <bgColor theme="5" tint="-0.24994659260841701"/>
                </patternFill>
              </fill>
            </x14:dxf>
          </x14:cfRule>
          <x14:cfRule type="cellIs" priority="113" operator="equal" id="{D7EC9813-EB03-4E5B-AEB7-6D707B6C8189}">
            <xm:f>Listas!$B$164</xm:f>
            <x14:dxf>
              <fill>
                <patternFill>
                  <bgColor theme="7" tint="0.39994506668294322"/>
                </patternFill>
              </fill>
            </x14:dxf>
          </x14:cfRule>
          <x14:cfRule type="cellIs" priority="112" operator="equal" id="{7B196C8F-2483-4EEC-97F2-78E86D5BBDCC}">
            <xm:f>Listas!$B$165</xm:f>
            <x14:dxf>
              <font>
                <color theme="0"/>
              </font>
              <fill>
                <patternFill>
                  <bgColor theme="9" tint="-0.24994659260841701"/>
                </patternFill>
              </fill>
            </x14:dxf>
          </x14:cfRule>
          <x14:cfRule type="cellIs" priority="111" operator="equal" id="{D1CA5ADC-D7EE-4F91-B907-B9B5145A1EEC}">
            <xm:f>Listas!$B$166</xm:f>
            <x14:dxf>
              <fill>
                <patternFill>
                  <bgColor theme="9" tint="0.39994506668294322"/>
                </patternFill>
              </fill>
            </x14:dxf>
          </x14:cfRule>
          <xm:sqref>I43</xm:sqref>
        </x14:conditionalFormatting>
        <x14:conditionalFormatting xmlns:xm="http://schemas.microsoft.com/office/excel/2006/main">
          <x14:cfRule type="cellIs" priority="108" operator="equal" id="{06783895-850B-40A6-985D-63F29DDF40CD}">
            <xm:f>Listas!$B$169</xm:f>
            <x14:dxf>
              <fill>
                <patternFill>
                  <bgColor theme="7" tint="0.39994506668294322"/>
                </patternFill>
              </fill>
            </x14:dxf>
          </x14:cfRule>
          <x14:cfRule type="cellIs" priority="110" operator="equal" id="{21F7A4D6-16EB-4385-9974-0157629A93B1}">
            <xm:f>Listas!$B$167</xm:f>
            <x14:dxf>
              <font>
                <color theme="0"/>
              </font>
              <fill>
                <patternFill>
                  <bgColor rgb="FFC00000"/>
                </patternFill>
              </fill>
            </x14:dxf>
          </x14:cfRule>
          <x14:cfRule type="cellIs" priority="109" operator="equal" id="{FFC8BA6F-FF37-4E52-97B7-9D3B5C205015}">
            <xm:f>Listas!$B$168</xm:f>
            <x14:dxf>
              <fill>
                <patternFill>
                  <bgColor theme="5" tint="-0.24994659260841701"/>
                </patternFill>
              </fill>
            </x14:dxf>
          </x14:cfRule>
          <x14:cfRule type="cellIs" priority="107" operator="equal" id="{78C09585-5658-4E9C-A231-698347CF7E14}">
            <xm:f>Listas!$B$170</xm:f>
            <x14:dxf>
              <font>
                <color theme="0"/>
              </font>
              <fill>
                <patternFill>
                  <bgColor theme="9" tint="-0.24994659260841701"/>
                </patternFill>
              </fill>
            </x14:dxf>
          </x14:cfRule>
          <x14:cfRule type="cellIs" priority="106" operator="equal" id="{93F999EE-6D80-4086-B376-C7B560DA8E77}">
            <xm:f>Listas!$B$171</xm:f>
            <x14:dxf>
              <fill>
                <patternFill>
                  <bgColor theme="9" tint="0.39994506668294322"/>
                </patternFill>
              </fill>
            </x14:dxf>
          </x14:cfRule>
          <xm:sqref>I44</xm:sqref>
        </x14:conditionalFormatting>
        <x14:conditionalFormatting xmlns:xm="http://schemas.microsoft.com/office/excel/2006/main">
          <x14:cfRule type="cellIs" priority="105" operator="equal" id="{F989BDE7-E831-473A-8474-E5DEF8FDF12E}">
            <xm:f>Listas!$B$172</xm:f>
            <x14:dxf>
              <font>
                <color theme="0"/>
              </font>
              <fill>
                <patternFill>
                  <bgColor rgb="FFC00000"/>
                </patternFill>
              </fill>
            </x14:dxf>
          </x14:cfRule>
          <x14:cfRule type="cellIs" priority="104" operator="equal" id="{F66D44E7-D824-445B-B446-118325D26A50}">
            <xm:f>Listas!$B$173</xm:f>
            <x14:dxf>
              <fill>
                <patternFill>
                  <bgColor theme="5" tint="-0.24994659260841701"/>
                </patternFill>
              </fill>
            </x14:dxf>
          </x14:cfRule>
          <x14:cfRule type="cellIs" priority="103" operator="equal" id="{3BB8EAF7-1FEC-4BC2-9375-69B916C0F147}">
            <xm:f>Listas!$B$174</xm:f>
            <x14:dxf>
              <fill>
                <patternFill>
                  <bgColor theme="7" tint="0.39994506668294322"/>
                </patternFill>
              </fill>
            </x14:dxf>
          </x14:cfRule>
          <x14:cfRule type="cellIs" priority="102" operator="equal" id="{315A7F18-FB0C-4918-9D8C-3BF6A46849EB}">
            <xm:f>Listas!$B$175</xm:f>
            <x14:dxf>
              <font>
                <color theme="0"/>
              </font>
              <fill>
                <patternFill>
                  <bgColor theme="9" tint="-0.24994659260841701"/>
                </patternFill>
              </fill>
            </x14:dxf>
          </x14:cfRule>
          <x14:cfRule type="cellIs" priority="101" operator="equal" id="{E369A4A0-660E-4E95-AB7B-A47A75DA90C1}">
            <xm:f>Listas!$B$176</xm:f>
            <x14:dxf>
              <fill>
                <patternFill>
                  <bgColor theme="9" tint="0.39994506668294322"/>
                </patternFill>
              </fill>
            </x14:dxf>
          </x14:cfRule>
          <xm:sqref>I45</xm:sqref>
        </x14:conditionalFormatting>
        <x14:conditionalFormatting xmlns:xm="http://schemas.microsoft.com/office/excel/2006/main">
          <x14:cfRule type="cellIs" priority="96" operator="equal" id="{2006C289-D68E-4E9B-8FAB-AB44D0D4353C}">
            <xm:f>Listas!$B$181</xm:f>
            <x14:dxf>
              <fill>
                <patternFill>
                  <bgColor theme="9" tint="0.39994506668294322"/>
                </patternFill>
              </fill>
            </x14:dxf>
          </x14:cfRule>
          <x14:cfRule type="cellIs" priority="97" operator="equal" id="{9CC4273E-5954-4BFA-B721-41726CF3C39E}">
            <xm:f>Listas!$B$180</xm:f>
            <x14:dxf>
              <font>
                <color theme="0"/>
              </font>
              <fill>
                <patternFill>
                  <bgColor theme="9" tint="-0.24994659260841701"/>
                </patternFill>
              </fill>
            </x14:dxf>
          </x14:cfRule>
          <x14:cfRule type="cellIs" priority="98" operator="equal" id="{C8B85B8D-0D47-4BBA-8AF1-4CAB475449F9}">
            <xm:f>Listas!$B$179</xm:f>
            <x14:dxf>
              <fill>
                <patternFill>
                  <bgColor theme="7" tint="0.39994506668294322"/>
                </patternFill>
              </fill>
            </x14:dxf>
          </x14:cfRule>
          <x14:cfRule type="cellIs" priority="99" operator="equal" id="{A79677A5-EC85-4FE9-8F2C-56B7A6F57579}">
            <xm:f>Listas!$B$178</xm:f>
            <x14:dxf>
              <fill>
                <patternFill>
                  <bgColor theme="5" tint="-0.24994659260841701"/>
                </patternFill>
              </fill>
            </x14:dxf>
          </x14:cfRule>
          <x14:cfRule type="cellIs" priority="100" operator="equal" id="{B49EF55C-A428-4E97-8A4E-1FC75462650E}">
            <xm:f>Listas!$B$177</xm:f>
            <x14:dxf>
              <font>
                <color theme="0"/>
              </font>
              <fill>
                <patternFill>
                  <bgColor rgb="FFC00000"/>
                </patternFill>
              </fill>
            </x14:dxf>
          </x14:cfRule>
          <xm:sqref>I46</xm:sqref>
        </x14:conditionalFormatting>
        <x14:conditionalFormatting xmlns:xm="http://schemas.microsoft.com/office/excel/2006/main">
          <x14:cfRule type="cellIs" priority="91" operator="equal" id="{986CFEDA-F948-4891-A2C4-2B1CD5021492}">
            <xm:f>Listas!$B$186</xm:f>
            <x14:dxf>
              <fill>
                <patternFill>
                  <bgColor theme="9" tint="0.39994506668294322"/>
                </patternFill>
              </fill>
            </x14:dxf>
          </x14:cfRule>
          <x14:cfRule type="cellIs" priority="92" operator="equal" id="{25661253-1925-4643-9CC0-83A5F5D798B7}">
            <xm:f>Listas!$B$185</xm:f>
            <x14:dxf>
              <font>
                <color theme="0"/>
              </font>
              <fill>
                <patternFill>
                  <bgColor theme="9" tint="-0.24994659260841701"/>
                </patternFill>
              </fill>
            </x14:dxf>
          </x14:cfRule>
          <x14:cfRule type="cellIs" priority="93" operator="equal" id="{22D02282-0C2E-43CA-B58A-964C8A7C3885}">
            <xm:f>Listas!$B$184</xm:f>
            <x14:dxf>
              <fill>
                <patternFill>
                  <bgColor theme="7" tint="0.39994506668294322"/>
                </patternFill>
              </fill>
            </x14:dxf>
          </x14:cfRule>
          <x14:cfRule type="cellIs" priority="94" operator="equal" id="{35DB0A9C-C80D-4DC4-91F6-50B59FF3E089}">
            <xm:f>Listas!$B$183</xm:f>
            <x14:dxf>
              <fill>
                <patternFill>
                  <bgColor theme="5" tint="-0.24994659260841701"/>
                </patternFill>
              </fill>
            </x14:dxf>
          </x14:cfRule>
          <x14:cfRule type="cellIs" priority="95" operator="equal" id="{0ED4636F-71E1-4339-9EFC-0DF4587BA597}">
            <xm:f>Listas!$B$182</xm:f>
            <x14:dxf>
              <font>
                <color theme="0"/>
              </font>
              <fill>
                <patternFill>
                  <bgColor rgb="FFC00000"/>
                </patternFill>
              </fill>
            </x14:dxf>
          </x14:cfRule>
          <xm:sqref>I47</xm:sqref>
        </x14:conditionalFormatting>
        <x14:conditionalFormatting xmlns:xm="http://schemas.microsoft.com/office/excel/2006/main">
          <x14:cfRule type="cellIs" priority="87" operator="equal" id="{386E6D35-24DD-4A37-9ED8-B20C6BA9A362}">
            <xm:f>Listas!$B$190</xm:f>
            <x14:dxf>
              <font>
                <color theme="0"/>
              </font>
              <fill>
                <patternFill>
                  <bgColor theme="9" tint="-0.24994659260841701"/>
                </patternFill>
              </fill>
            </x14:dxf>
          </x14:cfRule>
          <x14:cfRule type="cellIs" priority="88" operator="equal" id="{DBC045D1-5093-4CA4-94DF-ABCC676F661E}">
            <xm:f>Listas!$B$189</xm:f>
            <x14:dxf>
              <fill>
                <patternFill>
                  <bgColor theme="7" tint="0.39994506668294322"/>
                </patternFill>
              </fill>
            </x14:dxf>
          </x14:cfRule>
          <x14:cfRule type="cellIs" priority="89" operator="equal" id="{96771EE3-16AB-440F-BB67-F9E862BAF68E}">
            <xm:f>Listas!$B$188</xm:f>
            <x14:dxf>
              <fill>
                <patternFill>
                  <bgColor theme="5" tint="-0.24994659260841701"/>
                </patternFill>
              </fill>
            </x14:dxf>
          </x14:cfRule>
          <x14:cfRule type="cellIs" priority="90" operator="equal" id="{272E1088-1235-4884-AC91-978A3DE7A72D}">
            <xm:f>Listas!$B$187</xm:f>
            <x14:dxf>
              <font>
                <color theme="0"/>
              </font>
              <fill>
                <patternFill>
                  <bgColor rgb="FFC00000"/>
                </patternFill>
              </fill>
            </x14:dxf>
          </x14:cfRule>
          <x14:cfRule type="cellIs" priority="86" operator="equal" id="{744A9A5D-752C-454B-95FC-E6A605D85EEE}">
            <xm:f>Listas!$B$191</xm:f>
            <x14:dxf>
              <fill>
                <patternFill>
                  <bgColor theme="9" tint="0.39994506668294322"/>
                </patternFill>
              </fill>
            </x14:dxf>
          </x14:cfRule>
          <xm:sqref>I48</xm:sqref>
        </x14:conditionalFormatting>
        <x14:conditionalFormatting xmlns:xm="http://schemas.microsoft.com/office/excel/2006/main">
          <x14:cfRule type="cellIs" priority="85" operator="equal" id="{6A067C02-A873-468F-AF69-F3292D8DF3B9}">
            <xm:f>Listas!$B$192</xm:f>
            <x14:dxf>
              <font>
                <color theme="0"/>
              </font>
              <fill>
                <patternFill>
                  <bgColor rgb="FFC00000"/>
                </patternFill>
              </fill>
            </x14:dxf>
          </x14:cfRule>
          <x14:cfRule type="cellIs" priority="84" operator="equal" id="{9A2ED5FB-AE74-4908-8804-47172F40B16B}">
            <xm:f>Listas!$B$193</xm:f>
            <x14:dxf>
              <fill>
                <patternFill>
                  <bgColor theme="5" tint="-0.24994659260841701"/>
                </patternFill>
              </fill>
            </x14:dxf>
          </x14:cfRule>
          <x14:cfRule type="cellIs" priority="83" operator="equal" id="{8EC6010E-A6BB-45F4-A919-8BBC66089F3A}">
            <xm:f>Listas!$B$194</xm:f>
            <x14:dxf>
              <fill>
                <patternFill>
                  <bgColor theme="7" tint="0.39994506668294322"/>
                </patternFill>
              </fill>
            </x14:dxf>
          </x14:cfRule>
          <x14:cfRule type="cellIs" priority="82" operator="equal" id="{5F8A1FCE-1FF4-4AEA-852A-D4F77CD9AC67}">
            <xm:f>Listas!$B$195</xm:f>
            <x14:dxf>
              <font>
                <color theme="0"/>
              </font>
              <fill>
                <patternFill>
                  <bgColor theme="9" tint="-0.24994659260841701"/>
                </patternFill>
              </fill>
            </x14:dxf>
          </x14:cfRule>
          <x14:cfRule type="cellIs" priority="81" operator="equal" id="{1904111B-3930-481B-AEE0-D6100601E255}">
            <xm:f>Listas!$B$196</xm:f>
            <x14:dxf>
              <font>
                <color auto="1"/>
              </font>
              <fill>
                <patternFill>
                  <bgColor theme="9" tint="0.39994506668294322"/>
                </patternFill>
              </fill>
            </x14:dxf>
          </x14:cfRule>
          <xm:sqref>I49</xm:sqref>
        </x14:conditionalFormatting>
        <x14:conditionalFormatting xmlns:xm="http://schemas.microsoft.com/office/excel/2006/main">
          <x14:cfRule type="cellIs" priority="78" operator="equal" id="{EA7D3008-4C09-4C3D-92B8-0AAA3E84EB7E}">
            <xm:f>Listas!$B$199</xm:f>
            <x14:dxf>
              <fill>
                <patternFill>
                  <bgColor theme="7" tint="0.39994506668294322"/>
                </patternFill>
              </fill>
            </x14:dxf>
          </x14:cfRule>
          <x14:cfRule type="cellIs" priority="76" operator="equal" id="{C8B3BD71-CDA9-4B7F-9F9F-82C43F6BA2D7}">
            <xm:f>Listas!$B$201</xm:f>
            <x14:dxf>
              <fill>
                <patternFill>
                  <bgColor theme="9" tint="0.39994506668294322"/>
                </patternFill>
              </fill>
            </x14:dxf>
          </x14:cfRule>
          <x14:cfRule type="cellIs" priority="77" operator="equal" id="{D9E389B3-7B7E-4E9E-8551-FC3E09492E2C}">
            <xm:f>Listas!$B$200</xm:f>
            <x14:dxf>
              <font>
                <color theme="0"/>
              </font>
              <fill>
                <patternFill>
                  <bgColor theme="9" tint="-0.24994659260841701"/>
                </patternFill>
              </fill>
            </x14:dxf>
          </x14:cfRule>
          <x14:cfRule type="cellIs" priority="80" operator="equal" id="{64339CCA-4F17-4F59-A458-BE9F32BE87D8}">
            <xm:f>Listas!$B$197</xm:f>
            <x14:dxf>
              <font>
                <color theme="0"/>
              </font>
              <fill>
                <patternFill>
                  <bgColor rgb="FFC00000"/>
                </patternFill>
              </fill>
            </x14:dxf>
          </x14:cfRule>
          <x14:cfRule type="cellIs" priority="79" operator="equal" id="{A2E0ADBF-ED33-494C-807D-218C1705BC83}">
            <xm:f>Listas!$B$198</xm:f>
            <x14:dxf>
              <fill>
                <patternFill>
                  <bgColor theme="5" tint="-0.24994659260841701"/>
                </patternFill>
              </fill>
            </x14:dxf>
          </x14:cfRule>
          <xm:sqref>I50</xm:sqref>
        </x14:conditionalFormatting>
        <x14:conditionalFormatting xmlns:xm="http://schemas.microsoft.com/office/excel/2006/main">
          <x14:cfRule type="cellIs" priority="72" operator="equal" id="{95279C2D-FCC7-4106-A858-FF1F7EC5392F}">
            <xm:f>Listas!$B$205</xm:f>
            <x14:dxf>
              <font>
                <color theme="0"/>
              </font>
              <fill>
                <patternFill>
                  <bgColor theme="9" tint="-0.24994659260841701"/>
                </patternFill>
              </fill>
            </x14:dxf>
          </x14:cfRule>
          <x14:cfRule type="cellIs" priority="71" operator="equal" id="{CB934E30-70AE-48DD-A6B7-CD1973DCD887}">
            <xm:f>Listas!$B$206</xm:f>
            <x14:dxf>
              <fill>
                <patternFill>
                  <bgColor theme="9" tint="0.39994506668294322"/>
                </patternFill>
              </fill>
            </x14:dxf>
          </x14:cfRule>
          <x14:cfRule type="cellIs" priority="73" operator="equal" id="{222D8D96-38B9-45C4-94F3-A4EB797A7B97}">
            <xm:f>Listas!$B$204</xm:f>
            <x14:dxf>
              <fill>
                <patternFill>
                  <bgColor theme="7" tint="0.39994506668294322"/>
                </patternFill>
              </fill>
            </x14:dxf>
          </x14:cfRule>
          <x14:cfRule type="cellIs" priority="75" operator="equal" id="{97DFE2B7-A8B6-43EE-BAF3-C5DE7A71C236}">
            <xm:f>Listas!$B$202</xm:f>
            <x14:dxf>
              <font>
                <color theme="0"/>
              </font>
              <fill>
                <patternFill>
                  <bgColor rgb="FFC00000"/>
                </patternFill>
              </fill>
            </x14:dxf>
          </x14:cfRule>
          <x14:cfRule type="cellIs" priority="74" operator="equal" id="{BD1BA0A1-B564-4745-B3D7-97DAB918D242}">
            <xm:f>Listas!$B$203</xm:f>
            <x14:dxf>
              <fill>
                <patternFill>
                  <bgColor theme="5" tint="-0.24994659260841701"/>
                </patternFill>
              </fill>
            </x14:dxf>
          </x14:cfRule>
          <xm:sqref>I51</xm:sqref>
        </x14:conditionalFormatting>
        <x14:conditionalFormatting xmlns:xm="http://schemas.microsoft.com/office/excel/2006/main">
          <x14:cfRule type="cellIs" priority="69" operator="equal" id="{B2558A6F-2B53-41C1-B63D-0C2EEF933795}">
            <xm:f>Listas!$B$208</xm:f>
            <x14:dxf>
              <fill>
                <patternFill>
                  <bgColor theme="5" tint="-0.24994659260841701"/>
                </patternFill>
              </fill>
            </x14:dxf>
          </x14:cfRule>
          <x14:cfRule type="cellIs" priority="68" operator="equal" id="{6311D8F1-2807-473D-82D8-AE16F55B3B3B}">
            <xm:f>Listas!$B$209</xm:f>
            <x14:dxf>
              <fill>
                <patternFill>
                  <bgColor theme="7" tint="0.39994506668294322"/>
                </patternFill>
              </fill>
            </x14:dxf>
          </x14:cfRule>
          <x14:cfRule type="cellIs" priority="67" operator="equal" id="{5E93E72A-2067-4408-88D1-380B9723874F}">
            <xm:f>Listas!$B$210</xm:f>
            <x14:dxf>
              <font>
                <color theme="0"/>
              </font>
              <fill>
                <patternFill>
                  <bgColor theme="9" tint="-0.24994659260841701"/>
                </patternFill>
              </fill>
            </x14:dxf>
          </x14:cfRule>
          <x14:cfRule type="cellIs" priority="66" operator="equal" id="{5EA5458A-5904-4B88-BDB1-368BCCD14427}">
            <xm:f>Listas!$B$211</xm:f>
            <x14:dxf>
              <fill>
                <patternFill>
                  <bgColor theme="9" tint="0.39994506668294322"/>
                </patternFill>
              </fill>
            </x14:dxf>
          </x14:cfRule>
          <x14:cfRule type="cellIs" priority="70" operator="equal" id="{25423B46-D06F-48CF-B8D0-4EABEA37CE9B}">
            <xm:f>Listas!$B$207</xm:f>
            <x14:dxf>
              <font>
                <color theme="0"/>
              </font>
              <fill>
                <patternFill>
                  <bgColor rgb="FFC00000"/>
                </patternFill>
              </fill>
            </x14:dxf>
          </x14:cfRule>
          <xm:sqref>I52</xm:sqref>
        </x14:conditionalFormatting>
        <x14:conditionalFormatting xmlns:xm="http://schemas.microsoft.com/office/excel/2006/main">
          <x14:cfRule type="cellIs" priority="61" operator="equal" id="{4B8D7904-72FE-465F-A79A-1A902DB489E8}">
            <xm:f>Listas!$B$216</xm:f>
            <x14:dxf>
              <fill>
                <patternFill>
                  <bgColor theme="9" tint="0.39994506668294322"/>
                </patternFill>
              </fill>
            </x14:dxf>
          </x14:cfRule>
          <x14:cfRule type="cellIs" priority="62" operator="equal" id="{0477A85E-988E-49AC-8610-6EA05A4227C1}">
            <xm:f>Listas!$B$215</xm:f>
            <x14:dxf>
              <font>
                <color theme="0"/>
              </font>
              <fill>
                <patternFill>
                  <bgColor theme="9" tint="-0.24994659260841701"/>
                </patternFill>
              </fill>
            </x14:dxf>
          </x14:cfRule>
          <x14:cfRule type="cellIs" priority="63" operator="equal" id="{69F80795-0DA4-49A3-B986-FFB55F42B00B}">
            <xm:f>Listas!$B$214</xm:f>
            <x14:dxf>
              <fill>
                <patternFill>
                  <bgColor theme="7" tint="0.39994506668294322"/>
                </patternFill>
              </fill>
            </x14:dxf>
          </x14:cfRule>
          <x14:cfRule type="cellIs" priority="65" operator="equal" id="{4E27A2D7-0858-46BB-89E7-EC5EC6AD1095}">
            <xm:f>Listas!$B$212</xm:f>
            <x14:dxf>
              <font>
                <color theme="0"/>
              </font>
              <fill>
                <patternFill>
                  <bgColor rgb="FFC00000"/>
                </patternFill>
              </fill>
            </x14:dxf>
          </x14:cfRule>
          <x14:cfRule type="cellIs" priority="64" operator="equal" id="{6101AF04-3045-4CE3-A7DE-1A4B8BA6691D}">
            <xm:f>Listas!$B$213</xm:f>
            <x14:dxf>
              <fill>
                <patternFill>
                  <bgColor theme="5" tint="-0.24994659260841701"/>
                </patternFill>
              </fill>
            </x14:dxf>
          </x14:cfRule>
          <xm:sqref>I53</xm:sqref>
        </x14:conditionalFormatting>
        <x14:conditionalFormatting xmlns:xm="http://schemas.microsoft.com/office/excel/2006/main">
          <x14:cfRule type="cellIs" priority="60" operator="equal" id="{7AF56D77-AD51-4478-A707-A404FD40F2E4}">
            <xm:f>Listas!$B$217</xm:f>
            <x14:dxf>
              <font>
                <color theme="0"/>
              </font>
              <fill>
                <patternFill>
                  <bgColor rgb="FFC00000"/>
                </patternFill>
              </fill>
            </x14:dxf>
          </x14:cfRule>
          <x14:cfRule type="cellIs" priority="59" operator="equal" id="{0569A8EE-662F-4A5E-A26A-DAF23CEA990F}">
            <xm:f>Listas!$B$218</xm:f>
            <x14:dxf>
              <fill>
                <patternFill>
                  <bgColor theme="5" tint="-0.24994659260841701"/>
                </patternFill>
              </fill>
            </x14:dxf>
          </x14:cfRule>
          <x14:cfRule type="cellIs" priority="58" operator="equal" id="{98AD7918-F91C-4DB1-A8E7-84CFD572066E}">
            <xm:f>Listas!$B$219</xm:f>
            <x14:dxf>
              <fill>
                <patternFill>
                  <bgColor theme="7" tint="0.39994506668294322"/>
                </patternFill>
              </fill>
            </x14:dxf>
          </x14:cfRule>
          <x14:cfRule type="cellIs" priority="57" operator="equal" id="{4D10496D-CFFF-4DF8-BE70-13AE89B548C4}">
            <xm:f>Listas!$B$220</xm:f>
            <x14:dxf>
              <font>
                <color theme="0"/>
              </font>
              <fill>
                <patternFill>
                  <bgColor theme="9" tint="-0.24994659260841701"/>
                </patternFill>
              </fill>
            </x14:dxf>
          </x14:cfRule>
          <x14:cfRule type="cellIs" priority="56" operator="equal" id="{BE8E3348-E733-4264-AA4A-86A451EE31D3}">
            <xm:f>Listas!$B$221</xm:f>
            <x14:dxf>
              <fill>
                <patternFill>
                  <bgColor theme="9" tint="0.39994506668294322"/>
                </patternFill>
              </fill>
            </x14:dxf>
          </x14:cfRule>
          <xm:sqref>I54</xm:sqref>
        </x14:conditionalFormatting>
        <x14:conditionalFormatting xmlns:xm="http://schemas.microsoft.com/office/excel/2006/main">
          <x14:cfRule type="cellIs" priority="55" operator="equal" id="{B45BB452-D52D-451F-B64B-6C8ED2CDD2ED}">
            <xm:f>Listas!$B$222</xm:f>
            <x14:dxf>
              <font>
                <color theme="0"/>
              </font>
              <fill>
                <patternFill>
                  <bgColor rgb="FFC00000"/>
                </patternFill>
              </fill>
            </x14:dxf>
          </x14:cfRule>
          <x14:cfRule type="cellIs" priority="54" operator="equal" id="{C90C873B-B616-44DF-AA20-02C8E20920F4}">
            <xm:f>Listas!$B$223</xm:f>
            <x14:dxf>
              <fill>
                <patternFill>
                  <bgColor theme="5" tint="-0.24994659260841701"/>
                </patternFill>
              </fill>
            </x14:dxf>
          </x14:cfRule>
          <x14:cfRule type="cellIs" priority="53" operator="equal" id="{F03DEBA6-6967-4BFE-94EB-F6A0D4BCFD43}">
            <xm:f>Listas!$B$224</xm:f>
            <x14:dxf>
              <fill>
                <patternFill>
                  <bgColor theme="7" tint="0.39994506668294322"/>
                </patternFill>
              </fill>
            </x14:dxf>
          </x14:cfRule>
          <x14:cfRule type="cellIs" priority="52" operator="equal" id="{60E0EDB4-E0B3-46CF-9CCD-FBC528BC0262}">
            <xm:f>Listas!$B$225</xm:f>
            <x14:dxf>
              <font>
                <color theme="0"/>
              </font>
              <fill>
                <patternFill>
                  <bgColor theme="9" tint="-0.24994659260841701"/>
                </patternFill>
              </fill>
            </x14:dxf>
          </x14:cfRule>
          <x14:cfRule type="cellIs" priority="51" operator="equal" id="{014A2967-6F0E-473A-82EE-AC401C8CF43F}">
            <xm:f>Listas!$B$226</xm:f>
            <x14:dxf>
              <fill>
                <patternFill>
                  <bgColor theme="9" tint="0.39994506668294322"/>
                </patternFill>
              </fill>
            </x14:dxf>
          </x14:cfRule>
          <xm:sqref>I55</xm:sqref>
        </x14:conditionalFormatting>
        <x14:conditionalFormatting xmlns:xm="http://schemas.microsoft.com/office/excel/2006/main">
          <x14:cfRule type="cellIs" priority="46" operator="equal" id="{33356CBF-B4CA-4583-8C23-6A81C8927225}">
            <xm:f>Listas!$B$231</xm:f>
            <x14:dxf>
              <fill>
                <patternFill>
                  <bgColor theme="9" tint="0.39994506668294322"/>
                </patternFill>
              </fill>
            </x14:dxf>
          </x14:cfRule>
          <x14:cfRule type="cellIs" priority="50" operator="equal" id="{E193D8CA-1E3B-4870-A73B-C9693A58DE05}">
            <xm:f>Listas!$B$227</xm:f>
            <x14:dxf>
              <font>
                <color theme="0"/>
              </font>
              <fill>
                <patternFill>
                  <bgColor rgb="FFC00000"/>
                </patternFill>
              </fill>
            </x14:dxf>
          </x14:cfRule>
          <x14:cfRule type="cellIs" priority="47" operator="equal" id="{B5557E59-3C2F-4B6D-963E-1B91C6025BAB}">
            <xm:f>Listas!$B$230</xm:f>
            <x14:dxf>
              <font>
                <color theme="0"/>
              </font>
              <fill>
                <patternFill>
                  <bgColor theme="9" tint="-0.24994659260841701"/>
                </patternFill>
              </fill>
            </x14:dxf>
          </x14:cfRule>
          <x14:cfRule type="cellIs" priority="49" operator="equal" id="{B2E89293-765E-4A14-A09A-7E233DB300A6}">
            <xm:f>Listas!$B$228</xm:f>
            <x14:dxf>
              <fill>
                <patternFill>
                  <bgColor theme="5" tint="-0.24994659260841701"/>
                </patternFill>
              </fill>
            </x14:dxf>
          </x14:cfRule>
          <x14:cfRule type="cellIs" priority="48" operator="equal" id="{5D915806-1450-4F65-99F7-9050148C9F2B}">
            <xm:f>Listas!$B$229</xm:f>
            <x14:dxf>
              <fill>
                <patternFill>
                  <bgColor theme="7" tint="0.39994506668294322"/>
                </patternFill>
              </fill>
            </x14:dxf>
          </x14:cfRule>
          <xm:sqref>I56</xm:sqref>
        </x14:conditionalFormatting>
        <x14:conditionalFormatting xmlns:xm="http://schemas.microsoft.com/office/excel/2006/main">
          <x14:cfRule type="cellIs" priority="43" operator="equal" id="{9EA0DBCA-043D-4905-994D-EAC3F5D0E2E7}">
            <xm:f>Listas!$B$234</xm:f>
            <x14:dxf>
              <fill>
                <patternFill>
                  <bgColor theme="7" tint="0.39994506668294322"/>
                </patternFill>
              </fill>
            </x14:dxf>
          </x14:cfRule>
          <x14:cfRule type="cellIs" priority="41" operator="equal" id="{3D7E94B6-7E33-450C-B177-6317D8BA2994}">
            <xm:f>Listas!$B$236</xm:f>
            <x14:dxf>
              <fill>
                <patternFill>
                  <bgColor theme="9" tint="0.39994506668294322"/>
                </patternFill>
              </fill>
            </x14:dxf>
          </x14:cfRule>
          <x14:cfRule type="cellIs" priority="42" operator="equal" id="{96D4488D-761A-45AD-97BA-C6BD5B01CB20}">
            <xm:f>Listas!$B$235</xm:f>
            <x14:dxf>
              <font>
                <color theme="0"/>
              </font>
              <fill>
                <patternFill>
                  <bgColor theme="9" tint="-0.24994659260841701"/>
                </patternFill>
              </fill>
            </x14:dxf>
          </x14:cfRule>
          <x14:cfRule type="cellIs" priority="44" operator="equal" id="{8C71546D-EAEF-4D24-B675-CA00E6077BAD}">
            <xm:f>Listas!$B$233</xm:f>
            <x14:dxf>
              <fill>
                <patternFill>
                  <bgColor theme="5" tint="-0.24994659260841701"/>
                </patternFill>
              </fill>
            </x14:dxf>
          </x14:cfRule>
          <x14:cfRule type="cellIs" priority="45" operator="equal" id="{F7E165E5-75C4-4669-9B1F-F6377EB0B85F}">
            <xm:f>Listas!$B$232</xm:f>
            <x14:dxf>
              <font>
                <color theme="0"/>
              </font>
              <fill>
                <patternFill>
                  <bgColor rgb="FFC00000"/>
                </patternFill>
              </fill>
            </x14:dxf>
          </x14:cfRule>
          <xm:sqref>I57</xm:sqref>
        </x14:conditionalFormatting>
        <x14:conditionalFormatting xmlns:xm="http://schemas.microsoft.com/office/excel/2006/main">
          <x14:cfRule type="cellIs" priority="38" operator="equal" id="{BD5D88F2-207D-40E8-B60F-6AE152C52CA5}">
            <xm:f>Listas!$B$239</xm:f>
            <x14:dxf>
              <fill>
                <patternFill>
                  <bgColor theme="7" tint="0.39994506668294322"/>
                </patternFill>
              </fill>
            </x14:dxf>
          </x14:cfRule>
          <x14:cfRule type="cellIs" priority="36" operator="equal" id="{5A3EDCD0-9E8E-4B2E-A01A-B501C199AAE2}">
            <xm:f>Listas!$B$241</xm:f>
            <x14:dxf>
              <fill>
                <patternFill>
                  <bgColor theme="9" tint="0.39994506668294322"/>
                </patternFill>
              </fill>
            </x14:dxf>
          </x14:cfRule>
          <x14:cfRule type="cellIs" priority="37" operator="equal" id="{6189B473-9357-4A0A-880E-BFA1CB1FDE09}">
            <xm:f>Listas!$B$240</xm:f>
            <x14:dxf>
              <font>
                <color theme="0"/>
              </font>
              <fill>
                <patternFill>
                  <bgColor theme="9" tint="-0.24994659260841701"/>
                </patternFill>
              </fill>
            </x14:dxf>
          </x14:cfRule>
          <x14:cfRule type="cellIs" priority="40" operator="equal" id="{EFFD7495-A76E-4FFE-B391-B6A0C66384A8}">
            <xm:f>Listas!$B$237</xm:f>
            <x14:dxf>
              <font>
                <color theme="0"/>
              </font>
              <fill>
                <patternFill>
                  <bgColor rgb="FFC00000"/>
                </patternFill>
              </fill>
            </x14:dxf>
          </x14:cfRule>
          <x14:cfRule type="cellIs" priority="39" operator="equal" id="{1977B41F-A81A-4932-AB44-212B9D45BFC8}">
            <xm:f>Listas!$B$238</xm:f>
            <x14:dxf>
              <fill>
                <patternFill>
                  <bgColor theme="5" tint="-0.24994659260841701"/>
                </patternFill>
              </fill>
            </x14:dxf>
          </x14:cfRule>
          <xm:sqref>I58</xm:sqref>
        </x14:conditionalFormatting>
        <x14:conditionalFormatting xmlns:xm="http://schemas.microsoft.com/office/excel/2006/main">
          <x14:cfRule type="cellIs" priority="35" operator="equal" id="{77A85648-B9A0-4293-8B03-307A21117A1F}">
            <xm:f>Listas!$B$242</xm:f>
            <x14:dxf>
              <font>
                <color theme="0"/>
              </font>
              <fill>
                <patternFill>
                  <bgColor rgb="FFC00000"/>
                </patternFill>
              </fill>
            </x14:dxf>
          </x14:cfRule>
          <x14:cfRule type="cellIs" priority="34" operator="equal" id="{80E6F519-7300-43BA-9A77-9F12C19B34FE}">
            <xm:f>Listas!$B$243</xm:f>
            <x14:dxf>
              <fill>
                <patternFill>
                  <bgColor theme="5" tint="-0.24994659260841701"/>
                </patternFill>
              </fill>
            </x14:dxf>
          </x14:cfRule>
          <x14:cfRule type="cellIs" priority="33" operator="equal" id="{F15E84AF-E64E-478E-9F2C-94906EE69C96}">
            <xm:f>Listas!$B$244</xm:f>
            <x14:dxf>
              <fill>
                <patternFill>
                  <bgColor theme="7" tint="0.39994506668294322"/>
                </patternFill>
              </fill>
            </x14:dxf>
          </x14:cfRule>
          <x14:cfRule type="cellIs" priority="32" operator="equal" id="{BDFF0F86-5D05-4365-AFB4-420D5D3CC6AE}">
            <xm:f>Listas!$B$245</xm:f>
            <x14:dxf>
              <font>
                <color theme="0"/>
              </font>
              <fill>
                <patternFill>
                  <bgColor theme="9" tint="-0.24994659260841701"/>
                </patternFill>
              </fill>
            </x14:dxf>
          </x14:cfRule>
          <x14:cfRule type="cellIs" priority="31" operator="equal" id="{6E877A90-DAF1-4A38-8044-E61F0FB39F07}">
            <xm:f>Listas!$B$246</xm:f>
            <x14:dxf>
              <fill>
                <patternFill>
                  <bgColor theme="9" tint="0.39994506668294322"/>
                </patternFill>
              </fill>
            </x14:dxf>
          </x14:cfRule>
          <xm:sqref>I59</xm:sqref>
        </x14:conditionalFormatting>
        <x14:conditionalFormatting xmlns:xm="http://schemas.microsoft.com/office/excel/2006/main">
          <x14:cfRule type="cellIs" priority="30" operator="equal" id="{25EED165-312B-4F25-AD11-D4A634D1FB86}">
            <xm:f>Listas!$B$247</xm:f>
            <x14:dxf>
              <font>
                <color theme="0"/>
              </font>
              <fill>
                <patternFill>
                  <bgColor rgb="FFC00000"/>
                </patternFill>
              </fill>
            </x14:dxf>
          </x14:cfRule>
          <x14:cfRule type="cellIs" priority="29" operator="equal" id="{C37F3586-8CCB-4DCF-8275-813C72B37D99}">
            <xm:f>Listas!$B$248</xm:f>
            <x14:dxf>
              <fill>
                <patternFill>
                  <bgColor theme="5" tint="-0.24994659260841701"/>
                </patternFill>
              </fill>
            </x14:dxf>
          </x14:cfRule>
          <x14:cfRule type="cellIs" priority="28" operator="equal" id="{40AC3FCF-A94C-430A-9D03-470D7C74DFE2}">
            <xm:f>Listas!$B$249</xm:f>
            <x14:dxf>
              <fill>
                <patternFill>
                  <bgColor theme="7" tint="0.39994506668294322"/>
                </patternFill>
              </fill>
            </x14:dxf>
          </x14:cfRule>
          <x14:cfRule type="cellIs" priority="27" operator="equal" id="{AFD37B94-40C9-4B7D-B340-C4716DEC082B}">
            <xm:f>Listas!$B$250</xm:f>
            <x14:dxf>
              <font>
                <color theme="0"/>
              </font>
              <fill>
                <patternFill>
                  <bgColor theme="9" tint="-0.24994659260841701"/>
                </patternFill>
              </fill>
            </x14:dxf>
          </x14:cfRule>
          <x14:cfRule type="cellIs" priority="26" operator="equal" id="{D0119A2E-6D73-412D-A537-ABD6D205602A}">
            <xm:f>Listas!$B$251</xm:f>
            <x14:dxf>
              <fill>
                <patternFill>
                  <bgColor theme="9" tint="0.39994506668294322"/>
                </patternFill>
              </fill>
            </x14:dxf>
          </x14:cfRule>
          <xm:sqref>I60</xm:sqref>
        </x14:conditionalFormatting>
        <x14:conditionalFormatting xmlns:xm="http://schemas.microsoft.com/office/excel/2006/main">
          <x14:cfRule type="cellIs" priority="25" operator="equal" id="{B54CD0A1-CD53-41E1-BEA9-6D27E0A0BE2B}">
            <xm:f>Listas!$B$252</xm:f>
            <x14:dxf>
              <font>
                <color theme="0"/>
              </font>
              <fill>
                <patternFill>
                  <bgColor rgb="FFC00000"/>
                </patternFill>
              </fill>
            </x14:dxf>
          </x14:cfRule>
          <x14:cfRule type="cellIs" priority="24" operator="equal" id="{F0732CF5-9CA7-4262-A2C6-976097992BAD}">
            <xm:f>Listas!$B$253</xm:f>
            <x14:dxf>
              <fill>
                <patternFill>
                  <bgColor theme="5" tint="-0.24994659260841701"/>
                </patternFill>
              </fill>
            </x14:dxf>
          </x14:cfRule>
          <x14:cfRule type="cellIs" priority="23" operator="equal" id="{253889CE-7553-400D-AD10-0DA61691D1AA}">
            <xm:f>Listas!$B$254</xm:f>
            <x14:dxf>
              <fill>
                <patternFill>
                  <bgColor theme="7" tint="0.39994506668294322"/>
                </patternFill>
              </fill>
            </x14:dxf>
          </x14:cfRule>
          <x14:cfRule type="cellIs" priority="22" operator="equal" id="{E0DBB07C-A7CA-4451-B049-B3120E4BD3A4}">
            <xm:f>Listas!$B$255</xm:f>
            <x14:dxf>
              <font>
                <color theme="0"/>
              </font>
              <fill>
                <patternFill>
                  <bgColor theme="9" tint="-0.24994659260841701"/>
                </patternFill>
              </fill>
            </x14:dxf>
          </x14:cfRule>
          <x14:cfRule type="cellIs" priority="21" operator="equal" id="{7A533E87-FEA9-4D2B-9FFD-27DE7F85949F}">
            <xm:f>Listas!$B$256</xm:f>
            <x14:dxf>
              <fill>
                <patternFill>
                  <bgColor theme="9" tint="0.39994506668294322"/>
                </patternFill>
              </fill>
            </x14:dxf>
          </x14:cfRule>
          <xm:sqref>I61</xm:sqref>
        </x14:conditionalFormatting>
        <x14:conditionalFormatting xmlns:xm="http://schemas.microsoft.com/office/excel/2006/main">
          <x14:cfRule type="cellIs" priority="17" operator="equal" id="{7ECA5B02-C93F-490F-89FA-D9F05586E57F}">
            <xm:f>Listas!$B$260</xm:f>
            <x14:dxf>
              <font>
                <color theme="0"/>
              </font>
              <fill>
                <patternFill>
                  <bgColor theme="9" tint="-0.24994659260841701"/>
                </patternFill>
              </fill>
            </x14:dxf>
          </x14:cfRule>
          <x14:cfRule type="cellIs" priority="20" operator="equal" id="{73921C5C-EC26-4578-ACCB-A5AB838A2844}">
            <xm:f>Listas!$B$257</xm:f>
            <x14:dxf>
              <font>
                <color theme="0"/>
              </font>
              <fill>
                <patternFill>
                  <bgColor rgb="FFC00000"/>
                </patternFill>
              </fill>
            </x14:dxf>
          </x14:cfRule>
          <x14:cfRule type="cellIs" priority="19" operator="equal" id="{C0C085B7-725C-4401-8B0B-CE159895927F}">
            <xm:f>Listas!$B$258</xm:f>
            <x14:dxf>
              <fill>
                <patternFill>
                  <bgColor theme="5" tint="-0.24994659260841701"/>
                </patternFill>
              </fill>
            </x14:dxf>
          </x14:cfRule>
          <x14:cfRule type="cellIs" priority="18" operator="equal" id="{4CAE5AAD-9097-40D3-9649-FB3ABF3697E7}">
            <xm:f>Listas!$B$259</xm:f>
            <x14:dxf>
              <fill>
                <patternFill>
                  <bgColor theme="7" tint="0.39994506668294322"/>
                </patternFill>
              </fill>
            </x14:dxf>
          </x14:cfRule>
          <x14:cfRule type="cellIs" priority="16" operator="equal" id="{8477F703-2E6C-41B0-8926-96231BC476FB}">
            <xm:f>Listas!$B$261</xm:f>
            <x14:dxf>
              <fill>
                <patternFill>
                  <bgColor theme="9" tint="0.39994506668294322"/>
                </patternFill>
              </fill>
            </x14:dxf>
          </x14:cfRule>
          <xm:sqref>I62</xm:sqref>
        </x14:conditionalFormatting>
        <x14:conditionalFormatting xmlns:xm="http://schemas.microsoft.com/office/excel/2006/main">
          <x14:cfRule type="cellIs" priority="13" operator="equal" id="{806E7B17-8F7D-4818-930E-B35EA15D9614}">
            <xm:f>Listas!$B$264</xm:f>
            <x14:dxf>
              <fill>
                <patternFill>
                  <bgColor theme="7" tint="0.39994506668294322"/>
                </patternFill>
              </fill>
            </x14:dxf>
          </x14:cfRule>
          <x14:cfRule type="cellIs" priority="15" operator="equal" id="{A37A379B-54FE-47D3-81F7-BBEA6EC7F02F}">
            <xm:f>Listas!$B$262</xm:f>
            <x14:dxf>
              <font>
                <color theme="0"/>
              </font>
              <fill>
                <patternFill>
                  <bgColor rgb="FFC00000"/>
                </patternFill>
              </fill>
            </x14:dxf>
          </x14:cfRule>
          <x14:cfRule type="cellIs" priority="14" operator="equal" id="{2D6D31C1-A2B5-4493-A846-61A6461A46C7}">
            <xm:f>Listas!$B$263</xm:f>
            <x14:dxf>
              <fill>
                <patternFill>
                  <bgColor theme="5" tint="-0.24994659260841701"/>
                </patternFill>
              </fill>
            </x14:dxf>
          </x14:cfRule>
          <x14:cfRule type="cellIs" priority="12" operator="equal" id="{435EE513-8273-4162-83CB-9151B3579F7B}">
            <xm:f>Listas!$B$265</xm:f>
            <x14:dxf>
              <font>
                <color theme="0"/>
              </font>
              <fill>
                <patternFill>
                  <bgColor theme="9" tint="-0.24994659260841701"/>
                </patternFill>
              </fill>
            </x14:dxf>
          </x14:cfRule>
          <x14:cfRule type="cellIs" priority="11" operator="equal" id="{F3685633-4A99-4D67-A1BC-B5500A29EEC1}">
            <xm:f>Listas!$B$266</xm:f>
            <x14:dxf>
              <fill>
                <patternFill>
                  <bgColor theme="9" tint="0.39994506668294322"/>
                </patternFill>
              </fill>
            </x14:dxf>
          </x14:cfRule>
          <xm:sqref>I63</xm:sqref>
        </x14:conditionalFormatting>
        <x14:conditionalFormatting xmlns:xm="http://schemas.microsoft.com/office/excel/2006/main">
          <x14:cfRule type="cellIs" priority="10" operator="equal" id="{6A828612-ED70-467C-90D3-A5624471B974}">
            <xm:f>Listas!$B$267</xm:f>
            <x14:dxf>
              <font>
                <color theme="0"/>
              </font>
              <fill>
                <patternFill>
                  <bgColor rgb="FFC00000"/>
                </patternFill>
              </fill>
            </x14:dxf>
          </x14:cfRule>
          <x14:cfRule type="cellIs" priority="9" operator="equal" id="{5E131274-FCB8-4DF9-9613-0766A86392A3}">
            <xm:f>Listas!$B$268</xm:f>
            <x14:dxf>
              <fill>
                <patternFill>
                  <bgColor theme="5" tint="-0.24994659260841701"/>
                </patternFill>
              </fill>
            </x14:dxf>
          </x14:cfRule>
          <x14:cfRule type="cellIs" priority="8" operator="equal" id="{85B72609-BB8A-43AE-896A-03ED510050D4}">
            <xm:f>Listas!$B$269</xm:f>
            <x14:dxf>
              <fill>
                <patternFill>
                  <bgColor theme="7" tint="0.39994506668294322"/>
                </patternFill>
              </fill>
            </x14:dxf>
          </x14:cfRule>
          <x14:cfRule type="cellIs" priority="7" operator="equal" id="{E75D7D85-2B7E-4A90-8BF9-E430F4F0E9DA}">
            <xm:f>Listas!$B$270</xm:f>
            <x14:dxf>
              <font>
                <color theme="0"/>
              </font>
              <fill>
                <patternFill>
                  <bgColor theme="9" tint="-0.24994659260841701"/>
                </patternFill>
              </fill>
            </x14:dxf>
          </x14:cfRule>
          <x14:cfRule type="cellIs" priority="6" operator="equal" id="{9ED879D5-F64B-4E7F-8E9B-B0F1BD59E5BA}">
            <xm:f>Listas!$B$271</xm:f>
            <x14:dxf>
              <fill>
                <patternFill>
                  <bgColor theme="9" tint="0.39994506668294322"/>
                </patternFill>
              </fill>
            </x14:dxf>
          </x14:cfRule>
          <xm:sqref>I64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D97D338AE345642AB9B162E480EC4FE" ma:contentTypeVersion="17" ma:contentTypeDescription="Crear nuevo documento." ma:contentTypeScope="" ma:versionID="e71960abba2025886044ef81cff39c79">
  <xsd:schema xmlns:xsd="http://www.w3.org/2001/XMLSchema" xmlns:xs="http://www.w3.org/2001/XMLSchema" xmlns:p="http://schemas.microsoft.com/office/2006/metadata/properties" xmlns:ns2="8815a22b-3303-41b8-b264-8c3e47274043" xmlns:ns3="008c2a3c-b712-48ba-909a-84e7760893e3" targetNamespace="http://schemas.microsoft.com/office/2006/metadata/properties" ma:root="true" ma:fieldsID="adcf97cf31221f21b6b09b9c89a34f0c" ns2:_="" ns3:_="">
    <xsd:import namespace="8815a22b-3303-41b8-b264-8c3e47274043"/>
    <xsd:import namespace="008c2a3c-b712-48ba-909a-84e7760893e3"/>
    <xsd:element name="properties">
      <xsd:complexType>
        <xsd:sequence>
          <xsd:element name="documentManagement">
            <xsd:complexType>
              <xsd:all>
                <xsd:element ref="ns2:SharedWithUsers" minOccurs="0"/>
                <xsd:element ref="ns2:SharedWithDetails" minOccurs="0"/>
                <xsd:element ref="ns3:Persona" minOccurs="0"/>
                <xsd:element ref="ns3:Responsabl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usuario" minOccurs="0"/>
                <xsd:element ref="ns3:HIPER" minOccurs="0"/>
                <xsd:element ref="ns3:MediaServiceAutoKeyPoints" minOccurs="0"/>
                <xsd:element ref="ns3:MediaServiceKeyPoint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15a22b-3303-41b8-b264-8c3e4727404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8c2a3c-b712-48ba-909a-84e7760893e3" elementFormDefault="qualified">
    <xsd:import namespace="http://schemas.microsoft.com/office/2006/documentManagement/types"/>
    <xsd:import namespace="http://schemas.microsoft.com/office/infopath/2007/PartnerControls"/>
    <xsd:element name="Persona" ma:index="10" nillable="true" ma:displayName="Persona" ma:list="UserInfo" ma:SharePointGroup="0" ma:internalName="Persona"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able" ma:index="11" nillable="true" ma:displayName="Responsable" ma:internalName="Responsable">
      <xsd:simpleType>
        <xsd:restriction base="dms:Note">
          <xsd:maxLength value="255"/>
        </xsd:restriction>
      </xsd:simpleType>
    </xsd:element>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usuario" ma:index="20" nillable="true" ma:displayName="usuario" ma:format="Dropdown" ma:list="UserInfo" ma:SharePointGroup="0" ma:internalName="usuari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IPER" ma:index="21" nillable="true" ma:displayName="HIPER" ma:format="Hyperlink" ma:internalName="HIP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_Flow_SignoffStatus" ma:index="24" nillable="true" ma:displayName="Estado de aprobación" ma:internalName="Estado_x0020_de_x0020_aprobaci_x00f3_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88E744-3C70-4C6B-A59B-0D6F036F8E12}">
  <ds:schemaRefs>
    <ds:schemaRef ds:uri="http://schemas.microsoft.com/sharepoint/v3/contenttype/forms"/>
  </ds:schemaRefs>
</ds:datastoreItem>
</file>

<file path=customXml/itemProps2.xml><?xml version="1.0" encoding="utf-8"?>
<ds:datastoreItem xmlns:ds="http://schemas.openxmlformats.org/officeDocument/2006/customXml" ds:itemID="{898655B8-32DD-47EF-9772-EE0E7142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15a22b-3303-41b8-b264-8c3e47274043"/>
    <ds:schemaRef ds:uri="008c2a3c-b712-48ba-909a-84e776089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68</vt:i4>
      </vt:variant>
    </vt:vector>
  </HeadingPairs>
  <TitlesOfParts>
    <vt:vector size="72" baseType="lpstr">
      <vt:lpstr>Listas</vt:lpstr>
      <vt:lpstr>PARAMETROS</vt:lpstr>
      <vt:lpstr>MGDA</vt:lpstr>
      <vt:lpstr>Hoja1</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vector>
  </TitlesOfParts>
  <Manager>Erika Rangel</Manager>
  <Company>Archivo General de la Nación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Erika Rangel</dc:creator>
  <cp:keywords>Archivo General de la Nación</cp:keywords>
  <dc:description>Archivo General de la Nación</dc:description>
  <cp:lastModifiedBy>SEGEN - LUIS ALBERTO ALDANA RAMOS</cp:lastModifiedBy>
  <cp:revision/>
  <dcterms:created xsi:type="dcterms:W3CDTF">2020-09-21T21:12:58Z</dcterms:created>
  <dcterms:modified xsi:type="dcterms:W3CDTF">2024-10-22T17:18:35Z</dcterms:modified>
  <cp:category>Archivo General de la Nación</cp:category>
  <cp:contentStatus/>
</cp:coreProperties>
</file>